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75" windowWidth="11580" windowHeight="6795" tabRatio="952" activeTab="1"/>
  </bookViews>
  <sheets>
    <sheet name="Interior tapa" sheetId="14" r:id="rId1"/>
    <sheet name="Tapa" sheetId="1" r:id="rId2"/>
    <sheet name="Maq.A- CH.Aut-Maq B" sheetId="10" r:id="rId3"/>
    <sheet name="Comp. no Adm + Ayudante de Maq" sheetId="8" r:id="rId4"/>
    <sheet name="Capataces + Adm B Auxiliar" sheetId="7" r:id="rId5"/>
    <sheet name="Adm A especial. + encargado Cam" sheetId="6" r:id="rId6"/>
    <sheet name="Obrero-portero-sereno-choferes" sheetId="5" r:id="rId7"/>
    <sheet name="Peon de Mant. + Oficial de MAnt" sheetId="11" r:id="rId8"/>
    <sheet name="Medio oficial + Ayudante  Mant." sheetId="4" r:id="rId9"/>
    <sheet name="Hoja1" sheetId="13" r:id="rId10"/>
  </sheets>
  <definedNames>
    <definedName name="_xlnm.Print_Area" localSheetId="0">'Interior tapa'!$B$3:$E$22</definedName>
    <definedName name="_xlnm.Print_Area" localSheetId="2">'Maq.A- CH.Aut-Maq B'!$L$2:$S$31</definedName>
  </definedNames>
  <calcPr calcId="125725"/>
</workbook>
</file>

<file path=xl/calcChain.xml><?xml version="1.0" encoding="utf-8"?>
<calcChain xmlns="http://schemas.openxmlformats.org/spreadsheetml/2006/main">
  <c r="N8" i="4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8"/>
  <c r="M7"/>
  <c r="K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D7"/>
  <c r="B7"/>
  <c r="N8" i="11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8"/>
  <c r="M7"/>
  <c r="K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D7"/>
  <c r="B7"/>
  <c r="N8" i="5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8"/>
  <c r="M7"/>
  <c r="K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D7"/>
  <c r="B7"/>
  <c r="N8" i="6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8"/>
  <c r="M7"/>
  <c r="K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D7"/>
  <c r="B7"/>
  <c r="N8" i="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8"/>
  <c r="M7"/>
  <c r="K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D7"/>
  <c r="B7"/>
  <c r="N8" i="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8"/>
  <c r="M7"/>
  <c r="K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8"/>
  <c r="D7"/>
  <c r="B7"/>
  <c r="P7" i="10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7"/>
  <c r="O6"/>
  <c r="M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7"/>
  <c r="E6"/>
  <c r="C6"/>
  <c r="M8"/>
  <c r="N8" s="1"/>
  <c r="Q8" s="1"/>
  <c r="M9"/>
  <c r="M10"/>
  <c r="M11"/>
  <c r="M12"/>
  <c r="N12" s="1"/>
  <c r="Q12" s="1"/>
  <c r="M13"/>
  <c r="M14"/>
  <c r="M15"/>
  <c r="M16"/>
  <c r="N16" s="1"/>
  <c r="Q16" s="1"/>
  <c r="M17"/>
  <c r="M18"/>
  <c r="M19"/>
  <c r="M20"/>
  <c r="N20" s="1"/>
  <c r="Q20" s="1"/>
  <c r="M21"/>
  <c r="M22"/>
  <c r="N22" s="1"/>
  <c r="M23"/>
  <c r="M24"/>
  <c r="N24" s="1"/>
  <c r="Q24" s="1"/>
  <c r="M25"/>
  <c r="M26"/>
  <c r="M27"/>
  <c r="M28"/>
  <c r="N28" s="1"/>
  <c r="Q28" s="1"/>
  <c r="M29"/>
  <c r="M30"/>
  <c r="M31"/>
  <c r="M7"/>
  <c r="N7" s="1"/>
  <c r="N31"/>
  <c r="N30"/>
  <c r="N29"/>
  <c r="N27"/>
  <c r="N25"/>
  <c r="N23"/>
  <c r="N21"/>
  <c r="N19"/>
  <c r="N17"/>
  <c r="N15"/>
  <c r="N14"/>
  <c r="N13"/>
  <c r="N11"/>
  <c r="N10"/>
  <c r="N9"/>
  <c r="N6"/>
  <c r="Q6" s="1"/>
  <c r="Q30" l="1"/>
  <c r="Q22"/>
  <c r="Q14"/>
  <c r="Q10"/>
  <c r="S10" s="1"/>
  <c r="N18"/>
  <c r="Q18" s="1"/>
  <c r="N26"/>
  <c r="Q26" s="1"/>
  <c r="R10"/>
  <c r="S14"/>
  <c r="R14"/>
  <c r="S22"/>
  <c r="R22"/>
  <c r="S30"/>
  <c r="R30"/>
  <c r="S6"/>
  <c r="R6"/>
  <c r="S8"/>
  <c r="R8"/>
  <c r="S12"/>
  <c r="R12"/>
  <c r="S16"/>
  <c r="R16"/>
  <c r="S20"/>
  <c r="R20"/>
  <c r="S24"/>
  <c r="R24"/>
  <c r="S28"/>
  <c r="R28"/>
  <c r="Q7"/>
  <c r="Q9"/>
  <c r="Q11"/>
  <c r="Q13"/>
  <c r="Q15"/>
  <c r="Q17"/>
  <c r="Q19"/>
  <c r="Q21"/>
  <c r="Q23"/>
  <c r="Q25"/>
  <c r="Q27"/>
  <c r="Q29"/>
  <c r="Q31"/>
  <c r="R18" l="1"/>
  <c r="S18"/>
  <c r="R26"/>
  <c r="S26"/>
  <c r="R31"/>
  <c r="S31"/>
  <c r="R27"/>
  <c r="S27"/>
  <c r="R23"/>
  <c r="S23"/>
  <c r="R19"/>
  <c r="S19"/>
  <c r="R15"/>
  <c r="S15"/>
  <c r="R11"/>
  <c r="S11"/>
  <c r="R7"/>
  <c r="S7"/>
  <c r="R29"/>
  <c r="S29"/>
  <c r="R25"/>
  <c r="S25"/>
  <c r="R21"/>
  <c r="S21"/>
  <c r="R17"/>
  <c r="S17"/>
  <c r="R13"/>
  <c r="S13"/>
  <c r="R9"/>
  <c r="S9"/>
  <c r="D6"/>
  <c r="G6" s="1"/>
  <c r="L7" i="11"/>
  <c r="O7" s="1"/>
  <c r="L7" i="5"/>
  <c r="O7" s="1"/>
  <c r="C7"/>
  <c r="F7" s="1"/>
  <c r="C7" i="6"/>
  <c r="F7" s="1"/>
  <c r="L7" i="7"/>
  <c r="O7" s="1"/>
  <c r="C7" i="8"/>
  <c r="F7" s="1"/>
  <c r="K32" i="4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K32" i="11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K32" i="5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K32" i="6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K32" i="7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K32" i="8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C31" i="10"/>
  <c r="D31" s="1"/>
  <c r="C30"/>
  <c r="D30" s="1"/>
  <c r="C29"/>
  <c r="D29" s="1"/>
  <c r="C28"/>
  <c r="D28" s="1"/>
  <c r="C27"/>
  <c r="D27" s="1"/>
  <c r="C26"/>
  <c r="D26" s="1"/>
  <c r="C25"/>
  <c r="D25" s="1"/>
  <c r="C24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L33" i="4"/>
  <c r="M33" s="1"/>
  <c r="N33"/>
  <c r="L34"/>
  <c r="M34" s="1"/>
  <c r="N34"/>
  <c r="L33" i="11"/>
  <c r="M33" s="1"/>
  <c r="L34"/>
  <c r="M34" s="1"/>
  <c r="C33" i="7"/>
  <c r="D33" s="1"/>
  <c r="E33"/>
  <c r="C34"/>
  <c r="D34" s="1"/>
  <c r="E34"/>
  <c r="L33" i="8"/>
  <c r="M33" s="1"/>
  <c r="L34"/>
  <c r="M34" s="1"/>
  <c r="C33" i="4"/>
  <c r="C34"/>
  <c r="D32" i="10"/>
  <c r="D33"/>
  <c r="L9" i="4" l="1"/>
  <c r="O9"/>
  <c r="L11"/>
  <c r="O11"/>
  <c r="L13"/>
  <c r="O13"/>
  <c r="L15"/>
  <c r="O15"/>
  <c r="L17"/>
  <c r="O17"/>
  <c r="L19"/>
  <c r="O19"/>
  <c r="L21"/>
  <c r="O21"/>
  <c r="L23"/>
  <c r="O23"/>
  <c r="L25"/>
  <c r="O25"/>
  <c r="L27"/>
  <c r="O27"/>
  <c r="L29"/>
  <c r="O29"/>
  <c r="L31"/>
  <c r="O31"/>
  <c r="L8"/>
  <c r="O8"/>
  <c r="L10"/>
  <c r="O10"/>
  <c r="L12"/>
  <c r="O12"/>
  <c r="L14"/>
  <c r="O14"/>
  <c r="L16"/>
  <c r="O16"/>
  <c r="L18"/>
  <c r="O18"/>
  <c r="L20"/>
  <c r="O20"/>
  <c r="L24"/>
  <c r="O24"/>
  <c r="L28"/>
  <c r="O28"/>
  <c r="L32"/>
  <c r="O32"/>
  <c r="C8"/>
  <c r="F8"/>
  <c r="C10"/>
  <c r="F10"/>
  <c r="C12"/>
  <c r="F12"/>
  <c r="C14"/>
  <c r="F14"/>
  <c r="C16"/>
  <c r="F16"/>
  <c r="C20"/>
  <c r="F20"/>
  <c r="C24"/>
  <c r="F24"/>
  <c r="C26"/>
  <c r="F26"/>
  <c r="C28"/>
  <c r="F28"/>
  <c r="C30"/>
  <c r="F30"/>
  <c r="C32"/>
  <c r="F32"/>
  <c r="C9"/>
  <c r="F9"/>
  <c r="C11"/>
  <c r="F11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C31"/>
  <c r="F31"/>
  <c r="L9" i="11"/>
  <c r="O9"/>
  <c r="L11"/>
  <c r="O11"/>
  <c r="L13"/>
  <c r="O13"/>
  <c r="L15"/>
  <c r="O15"/>
  <c r="L17"/>
  <c r="O17"/>
  <c r="L19"/>
  <c r="O19"/>
  <c r="L21"/>
  <c r="O21"/>
  <c r="L23"/>
  <c r="O23"/>
  <c r="L25"/>
  <c r="O25"/>
  <c r="L27"/>
  <c r="O27"/>
  <c r="L29"/>
  <c r="O29"/>
  <c r="L31"/>
  <c r="O31"/>
  <c r="L8"/>
  <c r="O8"/>
  <c r="L10"/>
  <c r="O10"/>
  <c r="L12"/>
  <c r="O12"/>
  <c r="L14"/>
  <c r="O14"/>
  <c r="L16"/>
  <c r="O16"/>
  <c r="L18"/>
  <c r="O18"/>
  <c r="L20"/>
  <c r="O20"/>
  <c r="L22"/>
  <c r="O22"/>
  <c r="L24"/>
  <c r="O24"/>
  <c r="L26"/>
  <c r="O26"/>
  <c r="L28"/>
  <c r="O28"/>
  <c r="L30"/>
  <c r="O30"/>
  <c r="L32"/>
  <c r="O32"/>
  <c r="P7"/>
  <c r="Q7"/>
  <c r="C8"/>
  <c r="F8"/>
  <c r="C10"/>
  <c r="F10"/>
  <c r="C12"/>
  <c r="F12"/>
  <c r="C14"/>
  <c r="F14"/>
  <c r="C16"/>
  <c r="F16"/>
  <c r="C18"/>
  <c r="F18"/>
  <c r="C22"/>
  <c r="F22"/>
  <c r="C26"/>
  <c r="F26"/>
  <c r="C28"/>
  <c r="F28"/>
  <c r="C30"/>
  <c r="F30"/>
  <c r="C32"/>
  <c r="F32"/>
  <c r="C9"/>
  <c r="F9"/>
  <c r="C11"/>
  <c r="F11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C31"/>
  <c r="F31"/>
  <c r="L9" i="5"/>
  <c r="O9"/>
  <c r="L11"/>
  <c r="O11"/>
  <c r="L13"/>
  <c r="O13"/>
  <c r="L15"/>
  <c r="O15"/>
  <c r="L17"/>
  <c r="O17"/>
  <c r="L19"/>
  <c r="O19"/>
  <c r="L21"/>
  <c r="O21"/>
  <c r="L23"/>
  <c r="O23"/>
  <c r="L25"/>
  <c r="O25"/>
  <c r="L27"/>
  <c r="O27"/>
  <c r="L29"/>
  <c r="O29"/>
  <c r="L31"/>
  <c r="O31"/>
  <c r="Q7"/>
  <c r="P7"/>
  <c r="L8"/>
  <c r="O8"/>
  <c r="L10"/>
  <c r="O10"/>
  <c r="L12"/>
  <c r="O12"/>
  <c r="L14"/>
  <c r="O14"/>
  <c r="L16"/>
  <c r="O16"/>
  <c r="L18"/>
  <c r="O18"/>
  <c r="L20"/>
  <c r="O20"/>
  <c r="L22"/>
  <c r="O22"/>
  <c r="L24"/>
  <c r="O24"/>
  <c r="L26"/>
  <c r="O26"/>
  <c r="L28"/>
  <c r="O28"/>
  <c r="L30"/>
  <c r="O30"/>
  <c r="L32"/>
  <c r="O32"/>
  <c r="L9" i="6"/>
  <c r="O9"/>
  <c r="L11"/>
  <c r="O11"/>
  <c r="L13"/>
  <c r="O13"/>
  <c r="L15"/>
  <c r="O15"/>
  <c r="L17"/>
  <c r="O17"/>
  <c r="L19"/>
  <c r="O19"/>
  <c r="L21"/>
  <c r="O21"/>
  <c r="L23"/>
  <c r="O23"/>
  <c r="L25"/>
  <c r="O25"/>
  <c r="L27"/>
  <c r="O27"/>
  <c r="L29"/>
  <c r="O29"/>
  <c r="L31"/>
  <c r="O31"/>
  <c r="L8"/>
  <c r="O8"/>
  <c r="L12"/>
  <c r="O12"/>
  <c r="L16"/>
  <c r="O16"/>
  <c r="L18"/>
  <c r="O18"/>
  <c r="L22"/>
  <c r="O22"/>
  <c r="L26"/>
  <c r="O26"/>
  <c r="L28"/>
  <c r="O28"/>
  <c r="L30"/>
  <c r="O30"/>
  <c r="L32"/>
  <c r="O32"/>
  <c r="L9" i="7"/>
  <c r="O9"/>
  <c r="L11"/>
  <c r="O11"/>
  <c r="L13"/>
  <c r="O13"/>
  <c r="L15"/>
  <c r="O15"/>
  <c r="L17"/>
  <c r="O17"/>
  <c r="L19"/>
  <c r="O19"/>
  <c r="L21"/>
  <c r="O21"/>
  <c r="L23"/>
  <c r="O23"/>
  <c r="L25"/>
  <c r="O25"/>
  <c r="L27"/>
  <c r="O27"/>
  <c r="L29"/>
  <c r="O29"/>
  <c r="L31"/>
  <c r="O31"/>
  <c r="L8"/>
  <c r="O8"/>
  <c r="L12"/>
  <c r="O12"/>
  <c r="L16"/>
  <c r="O16"/>
  <c r="L18"/>
  <c r="O18"/>
  <c r="L22"/>
  <c r="O22"/>
  <c r="L26"/>
  <c r="O26"/>
  <c r="L28"/>
  <c r="O28"/>
  <c r="L30"/>
  <c r="O30"/>
  <c r="L32"/>
  <c r="O32"/>
  <c r="P7"/>
  <c r="Q7"/>
  <c r="L9" i="8"/>
  <c r="O9" s="1"/>
  <c r="L11"/>
  <c r="O11"/>
  <c r="L13"/>
  <c r="O13"/>
  <c r="L15"/>
  <c r="O15"/>
  <c r="L17"/>
  <c r="O17"/>
  <c r="L19"/>
  <c r="O19"/>
  <c r="L21"/>
  <c r="O21"/>
  <c r="L23"/>
  <c r="O23"/>
  <c r="L25"/>
  <c r="O25"/>
  <c r="L27"/>
  <c r="O27"/>
  <c r="L29"/>
  <c r="O29"/>
  <c r="L31"/>
  <c r="O31"/>
  <c r="L8"/>
  <c r="O8"/>
  <c r="L10"/>
  <c r="O10"/>
  <c r="L12"/>
  <c r="O12"/>
  <c r="L14"/>
  <c r="O14"/>
  <c r="L16"/>
  <c r="O16"/>
  <c r="L18"/>
  <c r="O18"/>
  <c r="L20"/>
  <c r="O20"/>
  <c r="L24"/>
  <c r="O24"/>
  <c r="L26"/>
  <c r="O26"/>
  <c r="L28"/>
  <c r="O28"/>
  <c r="L30"/>
  <c r="O30"/>
  <c r="L32"/>
  <c r="O32"/>
  <c r="I6" i="10"/>
  <c r="H6"/>
  <c r="G7"/>
  <c r="G9"/>
  <c r="G11"/>
  <c r="G13"/>
  <c r="G15"/>
  <c r="G17"/>
  <c r="G19"/>
  <c r="G21"/>
  <c r="G23"/>
  <c r="G25"/>
  <c r="G27"/>
  <c r="G29"/>
  <c r="G31"/>
  <c r="G8"/>
  <c r="G10"/>
  <c r="G12"/>
  <c r="G14"/>
  <c r="G16"/>
  <c r="G18"/>
  <c r="G20"/>
  <c r="G22"/>
  <c r="G26"/>
  <c r="G28"/>
  <c r="G30"/>
  <c r="C9" i="5"/>
  <c r="F9" s="1"/>
  <c r="C11"/>
  <c r="F11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C31"/>
  <c r="F31"/>
  <c r="C8"/>
  <c r="F8"/>
  <c r="C10"/>
  <c r="F10"/>
  <c r="C12"/>
  <c r="F12"/>
  <c r="C14"/>
  <c r="F14"/>
  <c r="C16"/>
  <c r="F16"/>
  <c r="C18"/>
  <c r="F18"/>
  <c r="C22"/>
  <c r="F22"/>
  <c r="C26"/>
  <c r="F26"/>
  <c r="C28"/>
  <c r="F28"/>
  <c r="C30"/>
  <c r="F30"/>
  <c r="C32"/>
  <c r="F32"/>
  <c r="H7"/>
  <c r="G7"/>
  <c r="C9" i="6"/>
  <c r="F9" s="1"/>
  <c r="C11"/>
  <c r="F11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C31"/>
  <c r="F31"/>
  <c r="H7"/>
  <c r="G7"/>
  <c r="C8"/>
  <c r="F8"/>
  <c r="C10"/>
  <c r="F10"/>
  <c r="C12"/>
  <c r="F12"/>
  <c r="C14"/>
  <c r="F14"/>
  <c r="C16"/>
  <c r="F16"/>
  <c r="C18"/>
  <c r="F18"/>
  <c r="C20"/>
  <c r="F20"/>
  <c r="C22"/>
  <c r="F22"/>
  <c r="C24"/>
  <c r="F24"/>
  <c r="C28"/>
  <c r="F28"/>
  <c r="C32"/>
  <c r="F32"/>
  <c r="C8" i="7"/>
  <c r="F8" s="1"/>
  <c r="C10"/>
  <c r="F10" s="1"/>
  <c r="C12"/>
  <c r="F12" s="1"/>
  <c r="C14"/>
  <c r="F14" s="1"/>
  <c r="C16"/>
  <c r="F16" s="1"/>
  <c r="C18"/>
  <c r="F18" s="1"/>
  <c r="C22"/>
  <c r="F22" s="1"/>
  <c r="C26"/>
  <c r="F26"/>
  <c r="C28"/>
  <c r="F28"/>
  <c r="C30"/>
  <c r="F30"/>
  <c r="C32"/>
  <c r="F32"/>
  <c r="C9"/>
  <c r="F9"/>
  <c r="C11"/>
  <c r="F11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C31"/>
  <c r="F31"/>
  <c r="C9" i="8"/>
  <c r="F9" s="1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G7"/>
  <c r="H7"/>
  <c r="C8"/>
  <c r="F8"/>
  <c r="C10"/>
  <c r="F10"/>
  <c r="C12"/>
  <c r="F12"/>
  <c r="C14"/>
  <c r="F14"/>
  <c r="C16"/>
  <c r="F16"/>
  <c r="C18"/>
  <c r="F18"/>
  <c r="C20"/>
  <c r="F20"/>
  <c r="C22"/>
  <c r="F22"/>
  <c r="C24"/>
  <c r="F24"/>
  <c r="C26"/>
  <c r="F26"/>
  <c r="C28"/>
  <c r="F28"/>
  <c r="C30"/>
  <c r="F30"/>
  <c r="C32"/>
  <c r="F32"/>
  <c r="L7"/>
  <c r="O7" s="1"/>
  <c r="L22"/>
  <c r="O22" s="1"/>
  <c r="C11"/>
  <c r="F11" s="1"/>
  <c r="C31"/>
  <c r="F31" s="1"/>
  <c r="D24" i="10"/>
  <c r="G24" s="1"/>
  <c r="C7" i="4"/>
  <c r="F7" s="1"/>
  <c r="C18"/>
  <c r="F18" s="1"/>
  <c r="C22"/>
  <c r="F22" s="1"/>
  <c r="L7"/>
  <c r="O7" s="1"/>
  <c r="L22"/>
  <c r="O22" s="1"/>
  <c r="L26"/>
  <c r="O26" s="1"/>
  <c r="L30"/>
  <c r="O30" s="1"/>
  <c r="C7" i="11"/>
  <c r="F7" s="1"/>
  <c r="C20"/>
  <c r="F20" s="1"/>
  <c r="C24"/>
  <c r="F24" s="1"/>
  <c r="C20" i="5"/>
  <c r="F20" s="1"/>
  <c r="C24"/>
  <c r="F24" s="1"/>
  <c r="C26" i="6"/>
  <c r="F26" s="1"/>
  <c r="C30"/>
  <c r="F30" s="1"/>
  <c r="L7"/>
  <c r="O7" s="1"/>
  <c r="L10"/>
  <c r="O10" s="1"/>
  <c r="L14"/>
  <c r="O14" s="1"/>
  <c r="L20"/>
  <c r="O20" s="1"/>
  <c r="L24"/>
  <c r="O24" s="1"/>
  <c r="C7" i="7"/>
  <c r="F7" s="1"/>
  <c r="C20"/>
  <c r="F20" s="1"/>
  <c r="C24"/>
  <c r="F24" s="1"/>
  <c r="L10"/>
  <c r="O10" s="1"/>
  <c r="L14"/>
  <c r="O14" s="1"/>
  <c r="L20"/>
  <c r="O20" s="1"/>
  <c r="L24"/>
  <c r="O24" s="1"/>
  <c r="N33" i="5"/>
  <c r="N34" s="1"/>
  <c r="P30" i="4" l="1"/>
  <c r="Q30"/>
  <c r="Q22"/>
  <c r="P22"/>
  <c r="P26"/>
  <c r="Q26"/>
  <c r="Q7"/>
  <c r="P7"/>
  <c r="P32"/>
  <c r="Q32"/>
  <c r="P28"/>
  <c r="Q28"/>
  <c r="P24"/>
  <c r="Q24"/>
  <c r="Q20"/>
  <c r="P20"/>
  <c r="Q18"/>
  <c r="P18"/>
  <c r="Q16"/>
  <c r="P16"/>
  <c r="P14"/>
  <c r="Q14"/>
  <c r="P12"/>
  <c r="Q12"/>
  <c r="P10"/>
  <c r="Q10"/>
  <c r="P8"/>
  <c r="Q8"/>
  <c r="Q31"/>
  <c r="P31"/>
  <c r="Q29"/>
  <c r="P29"/>
  <c r="Q27"/>
  <c r="P27"/>
  <c r="Q25"/>
  <c r="P25"/>
  <c r="Q23"/>
  <c r="P23"/>
  <c r="Q21"/>
  <c r="P21"/>
  <c r="Q19"/>
  <c r="P19"/>
  <c r="Q17"/>
  <c r="P17"/>
  <c r="Q15"/>
  <c r="P15"/>
  <c r="Q13"/>
  <c r="P13"/>
  <c r="Q11"/>
  <c r="P11"/>
  <c r="Q9"/>
  <c r="P9"/>
  <c r="G22"/>
  <c r="H22"/>
  <c r="G18"/>
  <c r="H18"/>
  <c r="H7"/>
  <c r="G7"/>
  <c r="H31"/>
  <c r="G31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11"/>
  <c r="G11"/>
  <c r="H9"/>
  <c r="G9"/>
  <c r="G32"/>
  <c r="H32"/>
  <c r="G30"/>
  <c r="H30"/>
  <c r="G28"/>
  <c r="H28"/>
  <c r="G26"/>
  <c r="H26"/>
  <c r="G24"/>
  <c r="H24"/>
  <c r="G20"/>
  <c r="H20"/>
  <c r="G16"/>
  <c r="H16"/>
  <c r="G14"/>
  <c r="H14"/>
  <c r="G12"/>
  <c r="H12"/>
  <c r="G10"/>
  <c r="H10"/>
  <c r="H8"/>
  <c r="G8"/>
  <c r="P32" i="11"/>
  <c r="Q32"/>
  <c r="P30"/>
  <c r="Q30"/>
  <c r="P28"/>
  <c r="Q28"/>
  <c r="P26"/>
  <c r="Q26"/>
  <c r="P24"/>
  <c r="Q24"/>
  <c r="Q22"/>
  <c r="P22"/>
  <c r="Q20"/>
  <c r="P20"/>
  <c r="Q18"/>
  <c r="P18"/>
  <c r="P16"/>
  <c r="Q16"/>
  <c r="Q14"/>
  <c r="P14"/>
  <c r="P12"/>
  <c r="Q12"/>
  <c r="P10"/>
  <c r="Q10"/>
  <c r="Q8"/>
  <c r="P8"/>
  <c r="Q31"/>
  <c r="P31"/>
  <c r="Q29"/>
  <c r="P29"/>
  <c r="Q27"/>
  <c r="P27"/>
  <c r="Q25"/>
  <c r="P25"/>
  <c r="Q23"/>
  <c r="P23"/>
  <c r="Q21"/>
  <c r="P21"/>
  <c r="Q19"/>
  <c r="P19"/>
  <c r="Q17"/>
  <c r="P17"/>
  <c r="Q15"/>
  <c r="P15"/>
  <c r="Q13"/>
  <c r="P13"/>
  <c r="Q11"/>
  <c r="P11"/>
  <c r="Q9"/>
  <c r="P9"/>
  <c r="G20"/>
  <c r="H20"/>
  <c r="G24"/>
  <c r="H24"/>
  <c r="H7"/>
  <c r="G7"/>
  <c r="H31"/>
  <c r="G31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11"/>
  <c r="G11"/>
  <c r="H9"/>
  <c r="G9"/>
  <c r="G32"/>
  <c r="H32"/>
  <c r="G30"/>
  <c r="H30"/>
  <c r="G28"/>
  <c r="H28"/>
  <c r="G26"/>
  <c r="H26"/>
  <c r="G22"/>
  <c r="H22"/>
  <c r="G18"/>
  <c r="H18"/>
  <c r="G16"/>
  <c r="H16"/>
  <c r="G14"/>
  <c r="H14"/>
  <c r="G12"/>
  <c r="H12"/>
  <c r="G10"/>
  <c r="H10"/>
  <c r="G8"/>
  <c r="H8"/>
  <c r="P32" i="5"/>
  <c r="Q32"/>
  <c r="P30"/>
  <c r="Q30"/>
  <c r="P28"/>
  <c r="Q28"/>
  <c r="P26"/>
  <c r="Q26"/>
  <c r="P24"/>
  <c r="Q24"/>
  <c r="Q22"/>
  <c r="P22"/>
  <c r="P20"/>
  <c r="Q20"/>
  <c r="P18"/>
  <c r="Q18"/>
  <c r="P16"/>
  <c r="Q16"/>
  <c r="P14"/>
  <c r="Q14"/>
  <c r="P12"/>
  <c r="Q12"/>
  <c r="P10"/>
  <c r="Q10"/>
  <c r="P8"/>
  <c r="Q8"/>
  <c r="Q31"/>
  <c r="P31"/>
  <c r="Q29"/>
  <c r="P29"/>
  <c r="Q27"/>
  <c r="P27"/>
  <c r="Q25"/>
  <c r="P25"/>
  <c r="Q23"/>
  <c r="P23"/>
  <c r="Q21"/>
  <c r="P21"/>
  <c r="Q19"/>
  <c r="P19"/>
  <c r="Q17"/>
  <c r="P17"/>
  <c r="Q15"/>
  <c r="P15"/>
  <c r="Q13"/>
  <c r="P13"/>
  <c r="Q11"/>
  <c r="P11"/>
  <c r="Q9"/>
  <c r="P9"/>
  <c r="P24" i="6"/>
  <c r="Q24"/>
  <c r="P20"/>
  <c r="Q20"/>
  <c r="P10"/>
  <c r="Q10"/>
  <c r="P14"/>
  <c r="Q14"/>
  <c r="Q7"/>
  <c r="P7"/>
  <c r="P32"/>
  <c r="Q32"/>
  <c r="P30"/>
  <c r="Q30"/>
  <c r="P28"/>
  <c r="Q28"/>
  <c r="P26"/>
  <c r="Q26"/>
  <c r="P22"/>
  <c r="Q22"/>
  <c r="P18"/>
  <c r="Q18"/>
  <c r="P16"/>
  <c r="Q16"/>
  <c r="P12"/>
  <c r="Q12"/>
  <c r="P8"/>
  <c r="Q8"/>
  <c r="Q31"/>
  <c r="P31"/>
  <c r="Q29"/>
  <c r="P29"/>
  <c r="Q27"/>
  <c r="P27"/>
  <c r="Q25"/>
  <c r="P25"/>
  <c r="Q23"/>
  <c r="P23"/>
  <c r="Q21"/>
  <c r="P21"/>
  <c r="Q19"/>
  <c r="P19"/>
  <c r="Q17"/>
  <c r="P17"/>
  <c r="Q15"/>
  <c r="P15"/>
  <c r="Q13"/>
  <c r="P13"/>
  <c r="Q11"/>
  <c r="P11"/>
  <c r="Q9"/>
  <c r="P9"/>
  <c r="P24" i="7"/>
  <c r="Q24"/>
  <c r="P20"/>
  <c r="Q20"/>
  <c r="P10"/>
  <c r="Q10"/>
  <c r="P14"/>
  <c r="Q14"/>
  <c r="P32"/>
  <c r="Q32"/>
  <c r="P30"/>
  <c r="Q30"/>
  <c r="P28"/>
  <c r="Q28"/>
  <c r="P26"/>
  <c r="Q26"/>
  <c r="P22"/>
  <c r="Q22"/>
  <c r="P18"/>
  <c r="Q18"/>
  <c r="P16"/>
  <c r="Q16"/>
  <c r="P12"/>
  <c r="Q12"/>
  <c r="P8"/>
  <c r="Q8"/>
  <c r="Q31"/>
  <c r="P31"/>
  <c r="Q29"/>
  <c r="P29"/>
  <c r="Q27"/>
  <c r="P27"/>
  <c r="Q25"/>
  <c r="P25"/>
  <c r="Q23"/>
  <c r="P23"/>
  <c r="Q21"/>
  <c r="P21"/>
  <c r="Q19"/>
  <c r="P19"/>
  <c r="Q17"/>
  <c r="P17"/>
  <c r="Q15"/>
  <c r="P15"/>
  <c r="Q13"/>
  <c r="P13"/>
  <c r="Q11"/>
  <c r="P11"/>
  <c r="Q9"/>
  <c r="P9"/>
  <c r="Q9" i="8"/>
  <c r="P9"/>
  <c r="P22"/>
  <c r="Q22"/>
  <c r="Q7"/>
  <c r="P7"/>
  <c r="P32"/>
  <c r="Q32"/>
  <c r="P30"/>
  <c r="Q30"/>
  <c r="P28"/>
  <c r="Q28"/>
  <c r="P26"/>
  <c r="Q26"/>
  <c r="P24"/>
  <c r="Q24"/>
  <c r="P20"/>
  <c r="Q20"/>
  <c r="P18"/>
  <c r="Q18"/>
  <c r="P16"/>
  <c r="Q16"/>
  <c r="P14"/>
  <c r="Q14"/>
  <c r="P12"/>
  <c r="Q12"/>
  <c r="P10"/>
  <c r="Q10"/>
  <c r="P8"/>
  <c r="Q8"/>
  <c r="Q31"/>
  <c r="P31"/>
  <c r="Q29"/>
  <c r="P29"/>
  <c r="Q27"/>
  <c r="P27"/>
  <c r="Q25"/>
  <c r="P25"/>
  <c r="Q23"/>
  <c r="P23"/>
  <c r="Q21"/>
  <c r="P21"/>
  <c r="Q19"/>
  <c r="P19"/>
  <c r="Q17"/>
  <c r="P17"/>
  <c r="Q15"/>
  <c r="P15"/>
  <c r="Q13"/>
  <c r="P13"/>
  <c r="Q11"/>
  <c r="P11"/>
  <c r="H24" i="10"/>
  <c r="I24"/>
  <c r="H30"/>
  <c r="I30"/>
  <c r="H26"/>
  <c r="I26"/>
  <c r="H20"/>
  <c r="I20"/>
  <c r="H16"/>
  <c r="I16"/>
  <c r="H12"/>
  <c r="I12"/>
  <c r="H8"/>
  <c r="I8"/>
  <c r="H29"/>
  <c r="I29"/>
  <c r="H25"/>
  <c r="I25"/>
  <c r="H21"/>
  <c r="I21"/>
  <c r="H17"/>
  <c r="I17"/>
  <c r="H13"/>
  <c r="I13"/>
  <c r="H9"/>
  <c r="I9"/>
  <c r="H28"/>
  <c r="I28"/>
  <c r="H22"/>
  <c r="I22"/>
  <c r="H18"/>
  <c r="I18"/>
  <c r="H14"/>
  <c r="I14"/>
  <c r="H10"/>
  <c r="I10"/>
  <c r="H31"/>
  <c r="I31"/>
  <c r="H27"/>
  <c r="I27"/>
  <c r="H23"/>
  <c r="I23"/>
  <c r="H19"/>
  <c r="I19"/>
  <c r="H15"/>
  <c r="I15"/>
  <c r="H11"/>
  <c r="I11"/>
  <c r="H7"/>
  <c r="I7"/>
  <c r="G20" i="5"/>
  <c r="H20"/>
  <c r="G24"/>
  <c r="H24"/>
  <c r="G32"/>
  <c r="H32"/>
  <c r="G30"/>
  <c r="H30"/>
  <c r="G28"/>
  <c r="H28"/>
  <c r="G26"/>
  <c r="H26"/>
  <c r="G22"/>
  <c r="H22"/>
  <c r="G18"/>
  <c r="H18"/>
  <c r="G16"/>
  <c r="H16"/>
  <c r="G14"/>
  <c r="H14"/>
  <c r="G12"/>
  <c r="H12"/>
  <c r="G10"/>
  <c r="H10"/>
  <c r="G8"/>
  <c r="H8"/>
  <c r="H31"/>
  <c r="G31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11"/>
  <c r="G11"/>
  <c r="H9"/>
  <c r="G9"/>
  <c r="G30" i="6"/>
  <c r="H30"/>
  <c r="G26"/>
  <c r="H26"/>
  <c r="G32"/>
  <c r="H32"/>
  <c r="G28"/>
  <c r="H28"/>
  <c r="G24"/>
  <c r="H24"/>
  <c r="G22"/>
  <c r="H22"/>
  <c r="G20"/>
  <c r="H20"/>
  <c r="G18"/>
  <c r="H18"/>
  <c r="G16"/>
  <c r="H16"/>
  <c r="G14"/>
  <c r="H14"/>
  <c r="G12"/>
  <c r="H12"/>
  <c r="G10"/>
  <c r="H10"/>
  <c r="G8"/>
  <c r="H8"/>
  <c r="H31"/>
  <c r="G31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11"/>
  <c r="G11"/>
  <c r="H9"/>
  <c r="G9"/>
  <c r="G20" i="7"/>
  <c r="H20"/>
  <c r="G16"/>
  <c r="H16"/>
  <c r="G12"/>
  <c r="H12"/>
  <c r="G8"/>
  <c r="H8"/>
  <c r="G24"/>
  <c r="H24"/>
  <c r="G18"/>
  <c r="H18"/>
  <c r="G14"/>
  <c r="H14"/>
  <c r="G10"/>
  <c r="H10"/>
  <c r="H7"/>
  <c r="G7"/>
  <c r="H31"/>
  <c r="G31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11"/>
  <c r="G11"/>
  <c r="H9"/>
  <c r="G9"/>
  <c r="G32"/>
  <c r="H32"/>
  <c r="G30"/>
  <c r="H30"/>
  <c r="G28"/>
  <c r="H28"/>
  <c r="G26"/>
  <c r="H26"/>
  <c r="G22"/>
  <c r="H22"/>
  <c r="H31" i="8"/>
  <c r="G31"/>
  <c r="H11"/>
  <c r="G11"/>
  <c r="G32"/>
  <c r="H32"/>
  <c r="G30"/>
  <c r="H30"/>
  <c r="G28"/>
  <c r="H28"/>
  <c r="G26"/>
  <c r="H26"/>
  <c r="G24"/>
  <c r="H24"/>
  <c r="G22"/>
  <c r="H22"/>
  <c r="G20"/>
  <c r="H20"/>
  <c r="G18"/>
  <c r="H18"/>
  <c r="G16"/>
  <c r="H16"/>
  <c r="G14"/>
  <c r="H14"/>
  <c r="G12"/>
  <c r="H12"/>
  <c r="G10"/>
  <c r="H10"/>
  <c r="H8"/>
  <c r="G8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9"/>
  <c r="G9"/>
</calcChain>
</file>

<file path=xl/sharedStrings.xml><?xml version="1.0" encoding="utf-8"?>
<sst xmlns="http://schemas.openxmlformats.org/spreadsheetml/2006/main" count="216" uniqueCount="63">
  <si>
    <t>Maquinista "A" y Chofer de Autolelevador</t>
  </si>
  <si>
    <t>Sueldo Básico</t>
  </si>
  <si>
    <t>Antigüedad</t>
  </si>
  <si>
    <t>Presentismo</t>
  </si>
  <si>
    <t>Premio Estímulo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</si>
  <si>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</si>
  <si>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</si>
  <si>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</si>
  <si>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</si>
  <si>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</si>
  <si>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</si>
  <si>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</si>
  <si>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</si>
  <si>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</si>
  <si>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</si>
  <si>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</si>
  <si>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</si>
  <si>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</si>
  <si>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</si>
  <si>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</si>
  <si>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</si>
  <si>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</si>
  <si>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</si>
  <si>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</si>
  <si>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</si>
  <si>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</si>
  <si>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</si>
  <si>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</si>
  <si>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 xml:space="preserve">            VIGENTE</t>
  </si>
  <si>
    <t xml:space="preserve">           Jurisdicción Río Negro, Neuquén y La pampa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</si>
  <si>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</si>
  <si>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t xml:space="preserve">   M.Muñoz 635  (8324) Cipolletti - Río Negro-  CC.392  -Tel: (0299) 4781305 /2144 /5390</t>
  </si>
  <si>
    <r>
      <t>web</t>
    </r>
    <r>
      <rPr>
        <sz val="7"/>
        <rFont val="Arial"/>
        <family val="2"/>
      </rPr>
      <t>: www.stihmpra.com.ar</t>
    </r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</si>
  <si>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</si>
  <si>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</si>
  <si>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</si>
  <si>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</si>
  <si>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</si>
  <si>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</si>
  <si>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</si>
  <si>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</si>
  <si>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</si>
  <si>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</si>
  <si>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t>Sub-Total Remuner</t>
  </si>
  <si>
    <r>
      <rPr>
        <b/>
        <sz val="14"/>
        <rFont val="Stencil"/>
        <family val="5"/>
      </rPr>
      <t xml:space="preserve">                        </t>
    </r>
    <r>
      <rPr>
        <b/>
        <u/>
        <sz val="14"/>
        <rFont val="Stencil"/>
        <family val="5"/>
      </rPr>
      <t>Período</t>
    </r>
  </si>
  <si>
    <t xml:space="preserve">                               ESCALA  SALARIAL  ELABORADA  EN BASE AL CONTENIDO DEL</t>
  </si>
  <si>
    <r>
      <t xml:space="preserve">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administracion@stihmprarn.com.ar</t>
    </r>
  </si>
  <si>
    <t>Suma Remuner</t>
  </si>
  <si>
    <t>Suma   Remuner</t>
  </si>
  <si>
    <t>Suma  Remuner</t>
  </si>
  <si>
    <t>ENERO a DICIEMBRE 2015</t>
  </si>
  <si>
    <t xml:space="preserve"> ENERO  a  DICIEMBRE  2015</t>
  </si>
  <si>
    <t>I N D I C E</t>
  </si>
  <si>
    <t>PAGINA</t>
  </si>
  <si>
    <t>CONTENIDO</t>
  </si>
  <si>
    <t>Maquinista "A" y Chofer de Autoelevador</t>
  </si>
  <si>
    <t>Artículo n° 7  C.C.T.  232/94 : Temperaturista</t>
  </si>
  <si>
    <t xml:space="preserve">                                        ACTA   ACUERDO   S.T.I.H.M.P.R.A.-  C.A.F.I.  09/02/2015</t>
  </si>
  <si>
    <t xml:space="preserve">                                                                             EXPTE.   1-223-106853/2014</t>
  </si>
  <si>
    <t xml:space="preserve">EL REAJUSTE DEL MES DE ENERO  DEBERA </t>
  </si>
  <si>
    <t>ABONARSE EL DIA 20/02 DEL CORRIENTE AÑO ,</t>
  </si>
  <si>
    <t xml:space="preserve">DE ACUERDO AL ARTICULO Nº 5 DEL ACTA </t>
  </si>
  <si>
    <t xml:space="preserve">ACUERDO ENTRE STIHMPRA - C.A.F.I 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</si>
</sst>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00%"/>
    <numFmt numFmtId="166" formatCode="0.0000"/>
    <numFmt numFmtId="167" formatCode="0.0"/>
  </numFmts>
  <fonts count="30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  <font>
      <b/>
      <sz val="14"/>
      <name val="Stencil"/>
      <family val="5"/>
    </font>
    <font>
      <sz val="14"/>
      <name val="Arial Black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4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5" fillId="0" borderId="0" xfId="0" applyFont="1"/>
    <xf numFmtId="164" fontId="4" fillId="0" borderId="0" xfId="0" applyNumberFormat="1" applyFont="1"/>
    <xf numFmtId="0" fontId="4" fillId="0" borderId="0" xfId="0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/>
    <xf numFmtId="0" fontId="9" fillId="0" borderId="0" xfId="0" applyFont="1" applyFill="1" applyBorder="1"/>
    <xf numFmtId="2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quotePrefix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6" fontId="0" fillId="0" borderId="0" xfId="0" applyNumberFormat="1"/>
    <xf numFmtId="164" fontId="13" fillId="0" borderId="3" xfId="0" applyNumberFormat="1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/>
    <xf numFmtId="0" fontId="19" fillId="0" borderId="0" xfId="0" applyFont="1"/>
    <xf numFmtId="0" fontId="20" fillId="0" borderId="0" xfId="0" applyFont="1" applyBorder="1"/>
    <xf numFmtId="0" fontId="20" fillId="0" borderId="0" xfId="0" applyFont="1"/>
    <xf numFmtId="2" fontId="15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24" fillId="0" borderId="0" xfId="0" applyNumberFormat="1" applyFont="1"/>
    <xf numFmtId="2" fontId="25" fillId="0" borderId="11" xfId="0" applyNumberFormat="1" applyFont="1" applyFill="1" applyBorder="1"/>
    <xf numFmtId="0" fontId="0" fillId="0" borderId="12" xfId="0" applyFill="1" applyBorder="1"/>
    <xf numFmtId="164" fontId="13" fillId="0" borderId="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right"/>
    </xf>
    <xf numFmtId="2" fontId="5" fillId="0" borderId="13" xfId="0" applyNumberFormat="1" applyFont="1" applyBorder="1" applyAlignment="1">
      <alignment vertical="center"/>
    </xf>
    <xf numFmtId="0" fontId="0" fillId="0" borderId="12" xfId="0" applyBorder="1"/>
    <xf numFmtId="0" fontId="0" fillId="0" borderId="14" xfId="0" applyFill="1" applyBorder="1"/>
    <xf numFmtId="2" fontId="15" fillId="0" borderId="0" xfId="0" applyNumberFormat="1" applyFont="1" applyAlignment="1">
      <alignment horizontal="center"/>
    </xf>
    <xf numFmtId="9" fontId="0" fillId="0" borderId="0" xfId="0" applyNumberFormat="1" applyFill="1"/>
    <xf numFmtId="167" fontId="0" fillId="0" borderId="0" xfId="0" applyNumberFormat="1"/>
    <xf numFmtId="2" fontId="5" fillId="0" borderId="0" xfId="0" applyNumberFormat="1" applyFont="1"/>
    <xf numFmtId="4" fontId="5" fillId="0" borderId="3" xfId="0" applyNumberFormat="1" applyFont="1" applyFill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7" xfId="0" applyBorder="1"/>
    <xf numFmtId="0" fontId="13" fillId="0" borderId="18" xfId="0" applyFont="1" applyBorder="1" applyAlignment="1">
      <alignment horizontal="center"/>
    </xf>
    <xf numFmtId="0" fontId="13" fillId="0" borderId="19" xfId="0" applyFont="1" applyBorder="1"/>
    <xf numFmtId="0" fontId="0" fillId="0" borderId="20" xfId="0" applyBorder="1"/>
    <xf numFmtId="0" fontId="13" fillId="0" borderId="21" xfId="0" applyFont="1" applyBorder="1" applyAlignment="1">
      <alignment horizontal="center"/>
    </xf>
    <xf numFmtId="0" fontId="13" fillId="0" borderId="0" xfId="0" applyFont="1" applyBorder="1"/>
    <xf numFmtId="0" fontId="0" fillId="0" borderId="22" xfId="0" applyBorder="1"/>
    <xf numFmtId="0" fontId="13" fillId="0" borderId="16" xfId="0" applyFont="1" applyBorder="1"/>
    <xf numFmtId="0" fontId="0" fillId="0" borderId="16" xfId="0" applyBorder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8" fillId="0" borderId="16" xfId="0" applyFont="1" applyBorder="1"/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0" fontId="2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2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left" vertical="top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zoomScale="85" workbookViewId="0">
      <selection activeCell="J7" sqref="J7"/>
    </sheetView>
  </sheetViews>
  <sheetFormatPr baseColWidth="10" defaultRowHeight="12.75"/>
  <cols>
    <col min="1" max="1" width="4.42578125" customWidth="1"/>
    <col min="2" max="2" width="11.42578125" style="83"/>
    <col min="3" max="3" width="2.140625" style="83" customWidth="1"/>
    <col min="4" max="4" width="34.42578125" customWidth="1"/>
    <col min="5" max="5" width="5" customWidth="1"/>
  </cols>
  <sheetData>
    <row r="2" spans="2:5" ht="58.5" customHeight="1" thickBot="1"/>
    <row r="3" spans="2:5" ht="22.5">
      <c r="B3" s="99"/>
      <c r="C3" s="100"/>
      <c r="D3" s="101" t="s">
        <v>52</v>
      </c>
      <c r="E3" s="86"/>
    </row>
    <row r="4" spans="2:5" ht="13.5" thickBot="1">
      <c r="B4" s="102"/>
      <c r="C4" s="103"/>
      <c r="D4" s="96"/>
      <c r="E4" s="92"/>
    </row>
    <row r="5" spans="2:5">
      <c r="B5" s="84" t="s">
        <v>53</v>
      </c>
      <c r="C5" s="84"/>
      <c r="D5" s="85" t="s">
        <v>54</v>
      </c>
      <c r="E5" s="86"/>
    </row>
    <row r="6" spans="2:5" ht="4.5" customHeight="1" thickBot="1">
      <c r="B6" s="87"/>
      <c r="C6" s="87"/>
      <c r="D6" s="88"/>
      <c r="E6" s="89"/>
    </row>
    <row r="7" spans="2:5" ht="20.100000000000001" customHeight="1">
      <c r="B7" s="90">
        <v>1</v>
      </c>
      <c r="C7" s="90"/>
      <c r="D7" s="91" t="s">
        <v>55</v>
      </c>
      <c r="E7" s="92"/>
    </row>
    <row r="8" spans="2:5" ht="20.100000000000001" customHeight="1">
      <c r="B8" s="90">
        <v>2</v>
      </c>
      <c r="C8" s="90"/>
      <c r="D8" s="91" t="s">
        <v>7</v>
      </c>
      <c r="E8" s="92"/>
    </row>
    <row r="9" spans="2:5" ht="20.100000000000001" customHeight="1">
      <c r="B9" s="90">
        <v>3</v>
      </c>
      <c r="C9" s="90"/>
      <c r="D9" s="91" t="s">
        <v>8</v>
      </c>
      <c r="E9" s="92"/>
    </row>
    <row r="10" spans="2:5" ht="20.100000000000001" customHeight="1">
      <c r="B10" s="90">
        <v>4</v>
      </c>
      <c r="C10" s="90"/>
      <c r="D10" s="91" t="s">
        <v>9</v>
      </c>
      <c r="E10" s="92"/>
    </row>
    <row r="11" spans="2:5" ht="20.100000000000001" customHeight="1">
      <c r="B11" s="90">
        <v>5</v>
      </c>
      <c r="C11" s="90"/>
      <c r="D11" s="91" t="s">
        <v>10</v>
      </c>
      <c r="E11" s="92"/>
    </row>
    <row r="12" spans="2:5" ht="20.100000000000001" customHeight="1">
      <c r="B12" s="90">
        <v>6</v>
      </c>
      <c r="C12" s="90"/>
      <c r="D12" s="91" t="s">
        <v>20</v>
      </c>
      <c r="E12" s="92"/>
    </row>
    <row r="13" spans="2:5" ht="20.100000000000001" customHeight="1">
      <c r="B13" s="90">
        <v>7</v>
      </c>
      <c r="C13" s="90"/>
      <c r="D13" s="91" t="s">
        <v>11</v>
      </c>
      <c r="E13" s="92"/>
    </row>
    <row r="14" spans="2:5" ht="20.100000000000001" customHeight="1">
      <c r="B14" s="90">
        <v>8</v>
      </c>
      <c r="C14" s="90"/>
      <c r="D14" s="91" t="s">
        <v>12</v>
      </c>
      <c r="E14" s="92"/>
    </row>
    <row r="15" spans="2:5" ht="20.100000000000001" customHeight="1">
      <c r="B15" s="90">
        <v>9</v>
      </c>
      <c r="C15" s="90"/>
      <c r="D15" s="91" t="s">
        <v>13</v>
      </c>
      <c r="E15" s="92"/>
    </row>
    <row r="16" spans="2:5" ht="20.100000000000001" customHeight="1">
      <c r="B16" s="90">
        <v>10</v>
      </c>
      <c r="C16" s="90"/>
      <c r="D16" s="91" t="s">
        <v>14</v>
      </c>
      <c r="E16" s="92"/>
    </row>
    <row r="17" spans="2:5" ht="20.100000000000001" customHeight="1">
      <c r="B17" s="90">
        <v>11</v>
      </c>
      <c r="C17" s="90"/>
      <c r="D17" s="91" t="s">
        <v>15</v>
      </c>
      <c r="E17" s="92"/>
    </row>
    <row r="18" spans="2:5" ht="20.100000000000001" customHeight="1">
      <c r="B18" s="90">
        <v>12</v>
      </c>
      <c r="C18" s="90"/>
      <c r="D18" s="91" t="s">
        <v>16</v>
      </c>
      <c r="E18" s="92"/>
    </row>
    <row r="19" spans="2:5" ht="20.100000000000001" customHeight="1">
      <c r="B19" s="90">
        <v>13</v>
      </c>
      <c r="C19" s="90"/>
      <c r="D19" s="91" t="s">
        <v>19</v>
      </c>
      <c r="E19" s="92"/>
    </row>
    <row r="20" spans="2:5" ht="20.100000000000001" customHeight="1">
      <c r="B20" s="90">
        <v>14</v>
      </c>
      <c r="C20" s="90"/>
      <c r="D20" s="91" t="s">
        <v>18</v>
      </c>
      <c r="E20" s="92"/>
    </row>
    <row r="21" spans="2:5" ht="20.100000000000001" customHeight="1">
      <c r="B21" s="90">
        <v>15</v>
      </c>
      <c r="C21" s="90"/>
      <c r="D21" s="91" t="s">
        <v>56</v>
      </c>
      <c r="E21" s="92"/>
    </row>
    <row r="22" spans="2:5" ht="20.100000000000001" customHeight="1" thickBot="1">
      <c r="B22" s="87"/>
      <c r="C22" s="87"/>
      <c r="D22" s="104"/>
      <c r="E22" s="89"/>
    </row>
    <row r="23" spans="2:5" ht="20.100000000000001" customHeight="1">
      <c r="B23" s="85"/>
      <c r="C23" s="85"/>
      <c r="D23" s="93"/>
      <c r="E23" s="94"/>
    </row>
    <row r="24" spans="2:5" ht="20.100000000000001" customHeight="1">
      <c r="B24" s="95"/>
      <c r="C24" s="95"/>
      <c r="D24" s="91"/>
      <c r="E24" s="96"/>
    </row>
    <row r="25" spans="2:5" ht="20.100000000000001" customHeight="1">
      <c r="B25" s="97"/>
      <c r="C25" s="97"/>
      <c r="D25" s="98"/>
    </row>
    <row r="26" spans="2:5" ht="20.100000000000001" customHeight="1">
      <c r="B26" s="97"/>
      <c r="C26" s="97"/>
      <c r="D26" s="98"/>
    </row>
    <row r="27" spans="2:5" ht="20.100000000000001" customHeight="1"/>
    <row r="28" spans="2:5" ht="20.100000000000001" customHeight="1"/>
    <row r="29" spans="2:5" ht="20.100000000000001" customHeight="1"/>
  </sheetData>
  <printOptions verticalCentered="1"/>
  <pageMargins left="1.5748031496062993" right="0.47244094488188981" top="0.27559055118110237" bottom="0.98425196850393704" header="0.15748031496062992" footer="0"/>
  <pageSetup paperSize="5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zoomScale="50" zoomScaleNormal="50" workbookViewId="0">
      <selection activeCell="F26" sqref="F26"/>
    </sheetView>
  </sheetViews>
  <sheetFormatPr baseColWidth="10" defaultRowHeight="12.75"/>
  <cols>
    <col min="1" max="1" width="11.42578125" style="2"/>
    <col min="3" max="4" width="11.42578125" style="47"/>
    <col min="10" max="10" width="11.42578125" style="3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topLeftCell="A7" zoomScale="75" zoomScaleNormal="50" workbookViewId="0">
      <selection activeCell="G9" sqref="G9"/>
    </sheetView>
  </sheetViews>
  <sheetFormatPr baseColWidth="10" defaultRowHeight="12.75"/>
  <cols>
    <col min="7" max="7" width="16.2851562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1:14" ht="105" customHeight="1">
      <c r="H1" s="1"/>
    </row>
    <row r="2" spans="1:14" ht="13.5" customHeight="1">
      <c r="H2" s="1"/>
    </row>
    <row r="3" spans="1:14" ht="12" customHeight="1">
      <c r="H3" s="1"/>
    </row>
    <row r="4" spans="1:14" ht="34.5">
      <c r="I4" s="106" t="s">
        <v>17</v>
      </c>
      <c r="J4" s="106"/>
      <c r="K4" s="106"/>
      <c r="L4" s="106"/>
      <c r="M4" s="106"/>
      <c r="N4" s="106"/>
    </row>
    <row r="5" spans="1:14" ht="32.25" customHeight="1">
      <c r="I5" s="106" t="s">
        <v>28</v>
      </c>
      <c r="J5" s="106"/>
      <c r="K5" s="106"/>
      <c r="L5" s="106"/>
      <c r="M5" s="106"/>
      <c r="N5" s="106"/>
    </row>
    <row r="6" spans="1:14" ht="17.25" customHeight="1">
      <c r="I6" s="52"/>
    </row>
    <row r="7" spans="1:14" ht="16.5" customHeight="1">
      <c r="I7" s="107" t="s">
        <v>44</v>
      </c>
      <c r="J7" s="107"/>
      <c r="K7" s="107"/>
      <c r="L7" s="107"/>
      <c r="M7" s="107"/>
      <c r="N7" s="107"/>
    </row>
    <row r="8" spans="1:14" ht="30" customHeight="1">
      <c r="A8" s="115" t="s">
        <v>59</v>
      </c>
      <c r="B8" s="115"/>
      <c r="C8" s="115"/>
      <c r="D8" s="115"/>
      <c r="E8" s="116"/>
      <c r="F8" s="116"/>
      <c r="G8" s="116"/>
      <c r="I8" s="108" t="s">
        <v>51</v>
      </c>
      <c r="J8" s="108"/>
      <c r="K8" s="108"/>
      <c r="L8" s="108"/>
      <c r="M8" s="108"/>
      <c r="N8" s="108"/>
    </row>
    <row r="9" spans="1:14" ht="24.75" customHeight="1">
      <c r="A9" s="115" t="s">
        <v>60</v>
      </c>
      <c r="B9" s="115"/>
      <c r="C9" s="115"/>
      <c r="D9" s="115"/>
      <c r="E9" s="116"/>
      <c r="F9" s="116"/>
      <c r="G9" s="116"/>
      <c r="H9" s="109" t="s">
        <v>29</v>
      </c>
      <c r="I9" s="109"/>
      <c r="J9" s="109"/>
      <c r="K9" s="109"/>
      <c r="L9" s="109"/>
      <c r="M9" s="109"/>
      <c r="N9" s="109"/>
    </row>
    <row r="10" spans="1:14" s="53" customFormat="1" ht="26.25" customHeight="1">
      <c r="A10" s="115" t="s">
        <v>61</v>
      </c>
      <c r="B10" s="115"/>
      <c r="C10" s="115"/>
      <c r="D10" s="115"/>
      <c r="E10" s="117"/>
      <c r="F10" s="117"/>
      <c r="G10" s="117"/>
      <c r="J10" s="54"/>
      <c r="K10" s="54"/>
      <c r="L10" s="54"/>
      <c r="M10" s="54"/>
      <c r="N10" s="54"/>
    </row>
    <row r="11" spans="1:14" s="53" customFormat="1" ht="24.95" customHeight="1">
      <c r="A11" s="115" t="s">
        <v>62</v>
      </c>
      <c r="B11" s="115"/>
      <c r="C11" s="115"/>
      <c r="D11" s="115"/>
      <c r="E11" s="117"/>
      <c r="F11" s="117"/>
      <c r="G11" s="117"/>
      <c r="H11" s="14"/>
      <c r="J11" s="54"/>
      <c r="K11" s="54"/>
      <c r="L11" s="54"/>
      <c r="M11" s="54"/>
      <c r="N11" s="54"/>
    </row>
    <row r="12" spans="1:14" s="53" customFormat="1" ht="24.95" customHeight="1">
      <c r="A12" s="114"/>
      <c r="B12" s="114"/>
      <c r="C12" s="114"/>
      <c r="D12" s="114"/>
      <c r="H12" s="105" t="s">
        <v>45</v>
      </c>
      <c r="I12" s="105"/>
      <c r="J12" s="105"/>
      <c r="K12" s="105"/>
      <c r="L12" s="105"/>
      <c r="M12" s="105"/>
      <c r="N12" s="105"/>
    </row>
    <row r="13" spans="1:14" s="53" customFormat="1" ht="24.95" customHeight="1">
      <c r="H13" s="110" t="s">
        <v>57</v>
      </c>
      <c r="I13" s="110"/>
      <c r="J13" s="110"/>
      <c r="K13" s="110"/>
      <c r="L13" s="110"/>
      <c r="M13" s="110"/>
      <c r="N13" s="110"/>
    </row>
    <row r="14" spans="1:14" s="53" customFormat="1" ht="24.95" customHeight="1">
      <c r="H14" s="105" t="s">
        <v>58</v>
      </c>
      <c r="I14" s="105"/>
      <c r="J14" s="105"/>
      <c r="K14" s="105"/>
      <c r="L14" s="105"/>
      <c r="M14" s="105"/>
      <c r="N14" s="105"/>
    </row>
    <row r="15" spans="1:14" s="53" customFormat="1" ht="24.95" customHeight="1">
      <c r="H15" s="105"/>
      <c r="I15" s="105"/>
      <c r="J15" s="105"/>
      <c r="K15" s="105"/>
      <c r="L15" s="105"/>
      <c r="M15" s="105"/>
      <c r="N15" s="105"/>
    </row>
    <row r="16" spans="1:14" s="53" customFormat="1" ht="24.95" customHeight="1">
      <c r="J16" s="55"/>
      <c r="K16" s="55"/>
      <c r="L16" s="55"/>
      <c r="M16" s="55"/>
      <c r="N16" s="55"/>
    </row>
    <row r="17" spans="8:14" s="53" customFormat="1" ht="24.95" customHeight="1">
      <c r="I17" s="9"/>
    </row>
    <row r="18" spans="8:14" s="53" customFormat="1" ht="24.95" customHeight="1">
      <c r="I18" s="9"/>
      <c r="J18" s="37"/>
    </row>
    <row r="19" spans="8:14" s="53" customFormat="1" ht="24.95" customHeight="1">
      <c r="H19" s="14"/>
      <c r="I19" s="9"/>
    </row>
    <row r="20" spans="8:14" s="6" customFormat="1" ht="11.25">
      <c r="H20" s="11" t="s">
        <v>30</v>
      </c>
      <c r="L20" s="12" t="s">
        <v>46</v>
      </c>
    </row>
    <row r="21" spans="8:14" s="6" customFormat="1" ht="11.25">
      <c r="H21" s="11" t="s">
        <v>31</v>
      </c>
      <c r="M21" s="10"/>
      <c r="N21" s="13" t="s">
        <v>32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4" type="noConversion"/>
  <printOptions horizontalCentered="1"/>
  <pageMargins left="0.78740157480314965" right="0.39370078740157483" top="0.47244094488188981" bottom="0.43307086614173229" header="0" footer="0"/>
  <pageSetup paperSize="5" scale="93" orientation="landscape" horizontalDpi="300" verticalDpi="300" r:id="rId1"/>
  <headerFooter alignWithMargins="0"/>
  <legacyDrawing r:id="rId2"/>
  <oleObjects>
    <oleObject progId="CorelDraw.Gráfico.9" shapeId="103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topLeftCell="E1" zoomScaleNormal="100" workbookViewId="0">
      <selection activeCell="J12" sqref="J12"/>
    </sheetView>
  </sheetViews>
  <sheetFormatPr baseColWidth="10" defaultRowHeight="12.75"/>
  <cols>
    <col min="1" max="1" width="4.7109375" customWidth="1"/>
    <col min="2" max="2" width="6.85546875" style="2" customWidth="1"/>
    <col min="3" max="3" width="7.85546875" customWidth="1"/>
    <col min="4" max="4" width="8.42578125" style="47" customWidth="1"/>
    <col min="5" max="5" width="7.7109375" style="47" customWidth="1"/>
    <col min="6" max="6" width="6.85546875" customWidth="1"/>
    <col min="7" max="7" width="8.140625" customWidth="1"/>
    <col min="8" max="8" width="6.85546875" customWidth="1"/>
    <col min="9" max="9" width="6.85546875" style="38" customWidth="1"/>
    <col min="12" max="15" width="7.7109375" customWidth="1"/>
    <col min="16" max="16" width="7.7109375" style="2" customWidth="1"/>
    <col min="17" max="17" width="8.7109375" style="3" customWidth="1"/>
    <col min="18" max="18" width="7.7109375" style="3" customWidth="1"/>
    <col min="19" max="19" width="7.7109375" customWidth="1"/>
  </cols>
  <sheetData>
    <row r="1" spans="1:19" ht="6.75" customHeight="1"/>
    <row r="2" spans="1:19" ht="18.75" customHeight="1" thickBot="1">
      <c r="B2" s="69" t="s">
        <v>42</v>
      </c>
      <c r="J2" s="27" t="s">
        <v>34</v>
      </c>
      <c r="L2" s="27" t="s">
        <v>21</v>
      </c>
      <c r="M2" s="69" t="s">
        <v>42</v>
      </c>
      <c r="Q2"/>
      <c r="R2" s="38"/>
      <c r="S2" s="27"/>
    </row>
    <row r="3" spans="1:19" ht="16.5" thickBot="1">
      <c r="A3" s="5"/>
      <c r="B3" s="3" t="s">
        <v>0</v>
      </c>
      <c r="D3" s="20"/>
      <c r="E3" s="48"/>
      <c r="H3" s="70" t="s">
        <v>50</v>
      </c>
      <c r="I3" s="73"/>
      <c r="J3" s="75"/>
      <c r="M3" s="3" t="s">
        <v>7</v>
      </c>
      <c r="P3" s="4"/>
      <c r="Q3" s="70" t="s">
        <v>50</v>
      </c>
      <c r="R3" s="73"/>
      <c r="S3" s="75"/>
    </row>
    <row r="4" spans="1:19" ht="6.75" customHeight="1" thickBot="1">
      <c r="B4" s="3"/>
      <c r="D4" s="20"/>
      <c r="E4" s="48"/>
      <c r="F4" s="5"/>
      <c r="G4" s="8"/>
      <c r="H4" s="5"/>
      <c r="I4" s="39"/>
    </row>
    <row r="5" spans="1:19" s="11" customFormat="1" ht="24.75" customHeight="1">
      <c r="A5" s="15"/>
      <c r="B5" s="60" t="s">
        <v>2</v>
      </c>
      <c r="C5" s="61" t="s">
        <v>1</v>
      </c>
      <c r="D5" s="62" t="s">
        <v>3</v>
      </c>
      <c r="E5" s="62" t="s">
        <v>4</v>
      </c>
      <c r="F5" s="61" t="s">
        <v>47</v>
      </c>
      <c r="G5" s="61" t="s">
        <v>5</v>
      </c>
      <c r="H5" s="61" t="s">
        <v>40</v>
      </c>
      <c r="I5" s="63" t="s">
        <v>41</v>
      </c>
      <c r="L5" s="60" t="s">
        <v>2</v>
      </c>
      <c r="M5" s="61" t="s">
        <v>1</v>
      </c>
      <c r="N5" s="62" t="s">
        <v>3</v>
      </c>
      <c r="O5" s="61" t="s">
        <v>4</v>
      </c>
      <c r="P5" s="61" t="s">
        <v>48</v>
      </c>
      <c r="Q5" s="61" t="s">
        <v>5</v>
      </c>
      <c r="R5" s="61" t="s">
        <v>40</v>
      </c>
      <c r="S5" s="63" t="s">
        <v>41</v>
      </c>
    </row>
    <row r="6" spans="1:19" s="17" customFormat="1" ht="17.100000000000001" customHeight="1">
      <c r="A6" s="16"/>
      <c r="B6" s="18" t="s">
        <v>6</v>
      </c>
      <c r="C6" s="81">
        <f>6240*1.35</f>
        <v>8424</v>
      </c>
      <c r="D6" s="42">
        <f>C6*20/100</f>
        <v>1684.8</v>
      </c>
      <c r="E6" s="42">
        <f>1047*1.35</f>
        <v>1413.45</v>
      </c>
      <c r="F6" s="30">
        <f>534*1.35</f>
        <v>720.90000000000009</v>
      </c>
      <c r="G6" s="46">
        <f>SUM(C6:F6)</f>
        <v>12243.15</v>
      </c>
      <c r="H6" s="30">
        <f>G6/200*1.5</f>
        <v>91.823624999999993</v>
      </c>
      <c r="I6" s="64">
        <f>G6/200*2</f>
        <v>122.4315</v>
      </c>
      <c r="K6" s="43"/>
      <c r="L6" s="18" t="s">
        <v>6</v>
      </c>
      <c r="M6" s="42">
        <f>6187.76*1.35</f>
        <v>8353.4760000000006</v>
      </c>
      <c r="N6" s="29">
        <f>M6*20/100</f>
        <v>1670.6952000000001</v>
      </c>
      <c r="O6" s="29">
        <f>1037.77*1.35</f>
        <v>1400.9895000000001</v>
      </c>
      <c r="P6" s="42">
        <f>534*1.35</f>
        <v>720.90000000000009</v>
      </c>
      <c r="Q6" s="31">
        <f>SUM(M6:P6)</f>
        <v>12146.0607</v>
      </c>
      <c r="R6" s="30">
        <f>Q6/200*1.5</f>
        <v>91.095455250000001</v>
      </c>
      <c r="S6" s="64">
        <f>Q6/200*2</f>
        <v>121.460607</v>
      </c>
    </row>
    <row r="7" spans="1:19" s="17" customFormat="1" ht="17.100000000000001" customHeight="1">
      <c r="A7" s="16"/>
      <c r="B7" s="18">
        <v>1</v>
      </c>
      <c r="C7" s="40">
        <f>($C$6*1.5%*B7)+$C$6</f>
        <v>8550.36</v>
      </c>
      <c r="D7" s="42">
        <f t="shared" ref="D7:D31" si="0">C7*20/100</f>
        <v>1710.0720000000001</v>
      </c>
      <c r="E7" s="42">
        <f>+$E$6+$E$6*0.015*B7</f>
        <v>1434.65175</v>
      </c>
      <c r="F7" s="30">
        <f t="shared" ref="F7:F31" si="1">534*1.35</f>
        <v>720.90000000000009</v>
      </c>
      <c r="G7" s="46">
        <f t="shared" ref="G7:G31" si="2">SUM(C7:F7)</f>
        <v>12415.983750000001</v>
      </c>
      <c r="H7" s="30">
        <f t="shared" ref="H7:H31" si="3">G7/200*1.5</f>
        <v>93.119878125000014</v>
      </c>
      <c r="I7" s="64">
        <f t="shared" ref="I7:I31" si="4">G7/200*2</f>
        <v>124.15983750000001</v>
      </c>
      <c r="L7" s="35">
        <v>1</v>
      </c>
      <c r="M7" s="29">
        <f>($M$6*1.5%*L7)+$M$6</f>
        <v>8478.7781400000003</v>
      </c>
      <c r="N7" s="29">
        <f t="shared" ref="N7:N31" si="5">M7*20/100</f>
        <v>1695.7556280000001</v>
      </c>
      <c r="O7" s="29">
        <f>+$O$6+$O$6*0.015*L7</f>
        <v>1422.0043425000001</v>
      </c>
      <c r="P7" s="42">
        <f t="shared" ref="P7:P31" si="6">534*1.35</f>
        <v>720.90000000000009</v>
      </c>
      <c r="Q7" s="31">
        <f t="shared" ref="Q7:Q31" si="7">SUM(M7:P7)</f>
        <v>12317.438110500001</v>
      </c>
      <c r="R7" s="30">
        <f t="shared" ref="R7:R31" si="8">Q7/200*1.5</f>
        <v>92.380785828750007</v>
      </c>
      <c r="S7" s="64">
        <f t="shared" ref="S7:S31" si="9">Q7/200*2</f>
        <v>123.17438110500001</v>
      </c>
    </row>
    <row r="8" spans="1:19" s="17" customFormat="1" ht="17.100000000000001" customHeight="1">
      <c r="A8" s="16"/>
      <c r="B8" s="18">
        <v>2</v>
      </c>
      <c r="C8" s="40">
        <f t="shared" ref="C8:C31" si="10">($C$6*1.5%*B8)+$C$6</f>
        <v>8676.7199999999993</v>
      </c>
      <c r="D8" s="42">
        <f t="shared" si="0"/>
        <v>1735.3440000000001</v>
      </c>
      <c r="E8" s="42">
        <f t="shared" ref="E8:E31" si="11">+$E$6+$E$6*0.015*B8</f>
        <v>1455.8534999999999</v>
      </c>
      <c r="F8" s="30">
        <f t="shared" si="1"/>
        <v>720.90000000000009</v>
      </c>
      <c r="G8" s="46">
        <f t="shared" si="2"/>
        <v>12588.817499999997</v>
      </c>
      <c r="H8" s="30">
        <f t="shared" si="3"/>
        <v>94.416131249999978</v>
      </c>
      <c r="I8" s="64">
        <f t="shared" si="4"/>
        <v>125.88817499999998</v>
      </c>
      <c r="L8" s="35">
        <v>2</v>
      </c>
      <c r="M8" s="29">
        <f t="shared" ref="M8:M31" si="12">($M$6*1.5%*L8)+$M$6</f>
        <v>8604.0802800000001</v>
      </c>
      <c r="N8" s="29">
        <f t="shared" si="5"/>
        <v>1720.8160560000001</v>
      </c>
      <c r="O8" s="29">
        <f t="shared" ref="O8:O31" si="13">+$O$6+$O$6*0.015*L8</f>
        <v>1443.0191850000001</v>
      </c>
      <c r="P8" s="42">
        <f t="shared" si="6"/>
        <v>720.90000000000009</v>
      </c>
      <c r="Q8" s="31">
        <f t="shared" si="7"/>
        <v>12488.815520999999</v>
      </c>
      <c r="R8" s="30">
        <f t="shared" si="8"/>
        <v>93.666116407499985</v>
      </c>
      <c r="S8" s="64">
        <f t="shared" si="9"/>
        <v>124.88815520999998</v>
      </c>
    </row>
    <row r="9" spans="1:19" s="17" customFormat="1" ht="17.100000000000001" customHeight="1">
      <c r="A9" s="16"/>
      <c r="B9" s="18">
        <v>3</v>
      </c>
      <c r="C9" s="40">
        <f t="shared" si="10"/>
        <v>8803.08</v>
      </c>
      <c r="D9" s="42">
        <f t="shared" si="0"/>
        <v>1760.616</v>
      </c>
      <c r="E9" s="42">
        <f t="shared" si="11"/>
        <v>1477.0552500000001</v>
      </c>
      <c r="F9" s="30">
        <f t="shared" si="1"/>
        <v>720.90000000000009</v>
      </c>
      <c r="G9" s="46">
        <f t="shared" si="2"/>
        <v>12761.651249999999</v>
      </c>
      <c r="H9" s="30">
        <f t="shared" si="3"/>
        <v>95.712384374999985</v>
      </c>
      <c r="I9" s="64">
        <f t="shared" si="4"/>
        <v>127.61651249999998</v>
      </c>
      <c r="L9" s="35">
        <v>3</v>
      </c>
      <c r="M9" s="29">
        <f t="shared" si="12"/>
        <v>8729.3824199999999</v>
      </c>
      <c r="N9" s="29">
        <f t="shared" si="5"/>
        <v>1745.8764840000001</v>
      </c>
      <c r="O9" s="29">
        <f t="shared" si="13"/>
        <v>1464.0340275000001</v>
      </c>
      <c r="P9" s="42">
        <f t="shared" si="6"/>
        <v>720.90000000000009</v>
      </c>
      <c r="Q9" s="31">
        <f t="shared" si="7"/>
        <v>12660.1929315</v>
      </c>
      <c r="R9" s="30">
        <f t="shared" si="8"/>
        <v>94.951446986249991</v>
      </c>
      <c r="S9" s="64">
        <f t="shared" si="9"/>
        <v>126.60192931499999</v>
      </c>
    </row>
    <row r="10" spans="1:19" s="17" customFormat="1" ht="17.100000000000001" customHeight="1">
      <c r="A10" s="16"/>
      <c r="B10" s="18">
        <v>4</v>
      </c>
      <c r="C10" s="40">
        <f t="shared" si="10"/>
        <v>8929.44</v>
      </c>
      <c r="D10" s="42">
        <f t="shared" si="0"/>
        <v>1785.8880000000001</v>
      </c>
      <c r="E10" s="42">
        <f t="shared" si="11"/>
        <v>1498.2570000000001</v>
      </c>
      <c r="F10" s="30">
        <f t="shared" si="1"/>
        <v>720.90000000000009</v>
      </c>
      <c r="G10" s="46">
        <f t="shared" si="2"/>
        <v>12934.485000000001</v>
      </c>
      <c r="H10" s="30">
        <f t="shared" si="3"/>
        <v>97.008637500000006</v>
      </c>
      <c r="I10" s="64">
        <f t="shared" si="4"/>
        <v>129.34485000000001</v>
      </c>
      <c r="K10" s="44"/>
      <c r="L10" s="35">
        <v>4</v>
      </c>
      <c r="M10" s="29">
        <f t="shared" si="12"/>
        <v>8854.6845600000015</v>
      </c>
      <c r="N10" s="29">
        <f t="shared" si="5"/>
        <v>1770.9369120000003</v>
      </c>
      <c r="O10" s="29">
        <f t="shared" si="13"/>
        <v>1485.0488700000001</v>
      </c>
      <c r="P10" s="42">
        <f t="shared" si="6"/>
        <v>720.90000000000009</v>
      </c>
      <c r="Q10" s="31">
        <f t="shared" si="7"/>
        <v>12831.570342000003</v>
      </c>
      <c r="R10" s="30">
        <f t="shared" si="8"/>
        <v>96.236777565000025</v>
      </c>
      <c r="S10" s="64">
        <f t="shared" si="9"/>
        <v>128.31570342000003</v>
      </c>
    </row>
    <row r="11" spans="1:19" s="17" customFormat="1" ht="17.100000000000001" customHeight="1">
      <c r="A11" s="16"/>
      <c r="B11" s="18">
        <v>5</v>
      </c>
      <c r="C11" s="40">
        <f t="shared" si="10"/>
        <v>9055.7999999999993</v>
      </c>
      <c r="D11" s="42">
        <f t="shared" si="0"/>
        <v>1811.16</v>
      </c>
      <c r="E11" s="42">
        <f t="shared" si="11"/>
        <v>1519.45875</v>
      </c>
      <c r="F11" s="30">
        <f t="shared" si="1"/>
        <v>720.90000000000009</v>
      </c>
      <c r="G11" s="46">
        <f t="shared" si="2"/>
        <v>13107.318749999999</v>
      </c>
      <c r="H11" s="30">
        <f t="shared" si="3"/>
        <v>98.304890624999985</v>
      </c>
      <c r="I11" s="64">
        <f t="shared" si="4"/>
        <v>131.07318749999999</v>
      </c>
      <c r="L11" s="35">
        <v>5</v>
      </c>
      <c r="M11" s="29">
        <f t="shared" si="12"/>
        <v>8979.9867000000013</v>
      </c>
      <c r="N11" s="29">
        <f t="shared" si="5"/>
        <v>1795.9973400000003</v>
      </c>
      <c r="O11" s="29">
        <f t="shared" si="13"/>
        <v>1506.0637125000001</v>
      </c>
      <c r="P11" s="42">
        <f t="shared" si="6"/>
        <v>720.90000000000009</v>
      </c>
      <c r="Q11" s="31">
        <f t="shared" si="7"/>
        <v>13002.9477525</v>
      </c>
      <c r="R11" s="30">
        <f t="shared" si="8"/>
        <v>97.522108143750003</v>
      </c>
      <c r="S11" s="64">
        <f t="shared" si="9"/>
        <v>130.029477525</v>
      </c>
    </row>
    <row r="12" spans="1:19" s="17" customFormat="1" ht="17.100000000000001" customHeight="1">
      <c r="A12" s="16"/>
      <c r="B12" s="18">
        <v>6</v>
      </c>
      <c r="C12" s="40">
        <f t="shared" si="10"/>
        <v>9182.16</v>
      </c>
      <c r="D12" s="42">
        <f t="shared" si="0"/>
        <v>1836.432</v>
      </c>
      <c r="E12" s="42">
        <f t="shared" si="11"/>
        <v>1540.6605</v>
      </c>
      <c r="F12" s="30">
        <f t="shared" si="1"/>
        <v>720.90000000000009</v>
      </c>
      <c r="G12" s="46">
        <f t="shared" si="2"/>
        <v>13280.1525</v>
      </c>
      <c r="H12" s="30">
        <f t="shared" si="3"/>
        <v>99.601143750000006</v>
      </c>
      <c r="I12" s="64">
        <f t="shared" si="4"/>
        <v>132.801525</v>
      </c>
      <c r="L12" s="35">
        <v>6</v>
      </c>
      <c r="M12" s="29">
        <f t="shared" si="12"/>
        <v>9105.2888400000011</v>
      </c>
      <c r="N12" s="29">
        <f t="shared" si="5"/>
        <v>1821.0577680000001</v>
      </c>
      <c r="O12" s="29">
        <f t="shared" si="13"/>
        <v>1527.0785550000001</v>
      </c>
      <c r="P12" s="42">
        <f t="shared" si="6"/>
        <v>720.90000000000009</v>
      </c>
      <c r="Q12" s="31">
        <f t="shared" si="7"/>
        <v>13174.325163000001</v>
      </c>
      <c r="R12" s="30">
        <f t="shared" si="8"/>
        <v>98.807438722499995</v>
      </c>
      <c r="S12" s="64">
        <f t="shared" si="9"/>
        <v>131.74325163</v>
      </c>
    </row>
    <row r="13" spans="1:19" s="17" customFormat="1" ht="17.100000000000001" customHeight="1">
      <c r="A13" s="16"/>
      <c r="B13" s="18">
        <v>7</v>
      </c>
      <c r="C13" s="40">
        <f t="shared" si="10"/>
        <v>9308.52</v>
      </c>
      <c r="D13" s="42">
        <f t="shared" si="0"/>
        <v>1861.7040000000002</v>
      </c>
      <c r="E13" s="42">
        <f t="shared" si="11"/>
        <v>1561.8622500000001</v>
      </c>
      <c r="F13" s="30">
        <f t="shared" si="1"/>
        <v>720.90000000000009</v>
      </c>
      <c r="G13" s="46">
        <f t="shared" si="2"/>
        <v>13452.98625</v>
      </c>
      <c r="H13" s="30">
        <f t="shared" si="3"/>
        <v>100.897396875</v>
      </c>
      <c r="I13" s="64">
        <f t="shared" si="4"/>
        <v>134.52986250000001</v>
      </c>
      <c r="L13" s="35">
        <v>7</v>
      </c>
      <c r="M13" s="29">
        <f t="shared" si="12"/>
        <v>9230.5909800000009</v>
      </c>
      <c r="N13" s="29">
        <f t="shared" si="5"/>
        <v>1846.1181960000001</v>
      </c>
      <c r="O13" s="29">
        <f t="shared" si="13"/>
        <v>1548.0933975000003</v>
      </c>
      <c r="P13" s="42">
        <f t="shared" si="6"/>
        <v>720.90000000000009</v>
      </c>
      <c r="Q13" s="31">
        <f t="shared" si="7"/>
        <v>13345.702573500001</v>
      </c>
      <c r="R13" s="30">
        <f t="shared" si="8"/>
        <v>100.09276930125</v>
      </c>
      <c r="S13" s="64">
        <f t="shared" si="9"/>
        <v>133.457025735</v>
      </c>
    </row>
    <row r="14" spans="1:19" s="17" customFormat="1" ht="17.100000000000001" customHeight="1">
      <c r="A14" s="16"/>
      <c r="B14" s="18">
        <v>8</v>
      </c>
      <c r="C14" s="40">
        <f t="shared" si="10"/>
        <v>9434.8799999999992</v>
      </c>
      <c r="D14" s="42">
        <f t="shared" si="0"/>
        <v>1886.9759999999997</v>
      </c>
      <c r="E14" s="42">
        <f t="shared" si="11"/>
        <v>1583.0640000000001</v>
      </c>
      <c r="F14" s="30">
        <f t="shared" si="1"/>
        <v>720.90000000000009</v>
      </c>
      <c r="G14" s="46">
        <f t="shared" si="2"/>
        <v>13625.82</v>
      </c>
      <c r="H14" s="30">
        <f t="shared" si="3"/>
        <v>102.19364999999999</v>
      </c>
      <c r="I14" s="64">
        <f t="shared" si="4"/>
        <v>136.25819999999999</v>
      </c>
      <c r="L14" s="35">
        <v>8</v>
      </c>
      <c r="M14" s="29">
        <f t="shared" si="12"/>
        <v>9355.8931200000006</v>
      </c>
      <c r="N14" s="29">
        <f t="shared" si="5"/>
        <v>1871.1786240000001</v>
      </c>
      <c r="O14" s="29">
        <f t="shared" si="13"/>
        <v>1569.10824</v>
      </c>
      <c r="P14" s="42">
        <f t="shared" si="6"/>
        <v>720.90000000000009</v>
      </c>
      <c r="Q14" s="31">
        <f t="shared" si="7"/>
        <v>13517.079984</v>
      </c>
      <c r="R14" s="30">
        <f t="shared" si="8"/>
        <v>101.37809988000001</v>
      </c>
      <c r="S14" s="64">
        <f t="shared" si="9"/>
        <v>135.17079984</v>
      </c>
    </row>
    <row r="15" spans="1:19" s="17" customFormat="1" ht="17.100000000000001" customHeight="1">
      <c r="A15" s="16"/>
      <c r="B15" s="18">
        <v>9</v>
      </c>
      <c r="C15" s="40">
        <f t="shared" si="10"/>
        <v>9561.24</v>
      </c>
      <c r="D15" s="42">
        <f t="shared" si="0"/>
        <v>1912.2479999999998</v>
      </c>
      <c r="E15" s="42">
        <f t="shared" si="11"/>
        <v>1604.26575</v>
      </c>
      <c r="F15" s="30">
        <f t="shared" si="1"/>
        <v>720.90000000000009</v>
      </c>
      <c r="G15" s="46">
        <f t="shared" si="2"/>
        <v>13798.653749999999</v>
      </c>
      <c r="H15" s="30">
        <f t="shared" si="3"/>
        <v>103.489903125</v>
      </c>
      <c r="I15" s="64">
        <f t="shared" si="4"/>
        <v>137.9865375</v>
      </c>
      <c r="L15" s="35">
        <v>9</v>
      </c>
      <c r="M15" s="29">
        <f t="shared" si="12"/>
        <v>9481.1952600000004</v>
      </c>
      <c r="N15" s="29">
        <f t="shared" si="5"/>
        <v>1896.2390520000001</v>
      </c>
      <c r="O15" s="29">
        <f t="shared" si="13"/>
        <v>1590.1230825000002</v>
      </c>
      <c r="P15" s="42">
        <f t="shared" si="6"/>
        <v>720.90000000000009</v>
      </c>
      <c r="Q15" s="31">
        <f t="shared" si="7"/>
        <v>13688.457394500001</v>
      </c>
      <c r="R15" s="30">
        <f t="shared" si="8"/>
        <v>102.66343045875</v>
      </c>
      <c r="S15" s="64">
        <f t="shared" si="9"/>
        <v>136.884573945</v>
      </c>
    </row>
    <row r="16" spans="1:19" s="17" customFormat="1" ht="17.100000000000001" customHeight="1">
      <c r="A16" s="16"/>
      <c r="B16" s="18">
        <v>10</v>
      </c>
      <c r="C16" s="40">
        <f t="shared" si="10"/>
        <v>9687.6</v>
      </c>
      <c r="D16" s="42">
        <f t="shared" si="0"/>
        <v>1937.52</v>
      </c>
      <c r="E16" s="42">
        <f t="shared" si="11"/>
        <v>1625.4675</v>
      </c>
      <c r="F16" s="30">
        <f t="shared" si="1"/>
        <v>720.90000000000009</v>
      </c>
      <c r="G16" s="46">
        <f t="shared" si="2"/>
        <v>13971.487500000001</v>
      </c>
      <c r="H16" s="30">
        <f t="shared" si="3"/>
        <v>104.78615625</v>
      </c>
      <c r="I16" s="64">
        <f t="shared" si="4"/>
        <v>139.71487500000001</v>
      </c>
      <c r="L16" s="35">
        <v>10</v>
      </c>
      <c r="M16" s="29">
        <f t="shared" si="12"/>
        <v>9606.4974000000002</v>
      </c>
      <c r="N16" s="29">
        <f t="shared" si="5"/>
        <v>1921.2994800000001</v>
      </c>
      <c r="O16" s="29">
        <f t="shared" si="13"/>
        <v>1611.1379250000002</v>
      </c>
      <c r="P16" s="42">
        <f t="shared" si="6"/>
        <v>720.90000000000009</v>
      </c>
      <c r="Q16" s="31">
        <f t="shared" si="7"/>
        <v>13859.834805</v>
      </c>
      <c r="R16" s="30">
        <f t="shared" si="8"/>
        <v>103.94876103749999</v>
      </c>
      <c r="S16" s="64">
        <f t="shared" si="9"/>
        <v>138.59834805</v>
      </c>
    </row>
    <row r="17" spans="1:19" s="17" customFormat="1" ht="17.100000000000001" customHeight="1">
      <c r="A17" s="16"/>
      <c r="B17" s="18">
        <v>11</v>
      </c>
      <c r="C17" s="40">
        <f t="shared" si="10"/>
        <v>9813.9599999999991</v>
      </c>
      <c r="D17" s="42">
        <f t="shared" si="0"/>
        <v>1962.7919999999999</v>
      </c>
      <c r="E17" s="42">
        <f t="shared" si="11"/>
        <v>1646.6692500000001</v>
      </c>
      <c r="F17" s="30">
        <f t="shared" si="1"/>
        <v>720.90000000000009</v>
      </c>
      <c r="G17" s="46">
        <f t="shared" si="2"/>
        <v>14144.321249999999</v>
      </c>
      <c r="H17" s="30">
        <f t="shared" si="3"/>
        <v>106.082409375</v>
      </c>
      <c r="I17" s="64">
        <f t="shared" si="4"/>
        <v>141.44321249999999</v>
      </c>
      <c r="L17" s="35">
        <v>11</v>
      </c>
      <c r="M17" s="29">
        <f t="shared" si="12"/>
        <v>9731.79954</v>
      </c>
      <c r="N17" s="29">
        <f t="shared" si="5"/>
        <v>1946.3599079999999</v>
      </c>
      <c r="O17" s="29">
        <f t="shared" si="13"/>
        <v>1632.1527675000002</v>
      </c>
      <c r="P17" s="42">
        <f t="shared" si="6"/>
        <v>720.90000000000009</v>
      </c>
      <c r="Q17" s="31">
        <f t="shared" si="7"/>
        <v>14031.2122155</v>
      </c>
      <c r="R17" s="30">
        <f t="shared" si="8"/>
        <v>105.23409161625</v>
      </c>
      <c r="S17" s="64">
        <f t="shared" si="9"/>
        <v>140.312122155</v>
      </c>
    </row>
    <row r="18" spans="1:19" s="17" customFormat="1" ht="17.100000000000001" customHeight="1">
      <c r="A18" s="16"/>
      <c r="B18" s="18">
        <v>12</v>
      </c>
      <c r="C18" s="40">
        <f t="shared" si="10"/>
        <v>9940.32</v>
      </c>
      <c r="D18" s="42">
        <f t="shared" si="0"/>
        <v>1988.0639999999999</v>
      </c>
      <c r="E18" s="42">
        <f t="shared" si="11"/>
        <v>1667.8710000000001</v>
      </c>
      <c r="F18" s="30">
        <f t="shared" si="1"/>
        <v>720.90000000000009</v>
      </c>
      <c r="G18" s="46">
        <f t="shared" si="2"/>
        <v>14317.155000000001</v>
      </c>
      <c r="H18" s="30">
        <f t="shared" si="3"/>
        <v>107.37866249999999</v>
      </c>
      <c r="I18" s="64">
        <f t="shared" si="4"/>
        <v>143.17155</v>
      </c>
      <c r="L18" s="35">
        <v>12</v>
      </c>
      <c r="M18" s="29">
        <f t="shared" si="12"/>
        <v>9857.1016799999998</v>
      </c>
      <c r="N18" s="29">
        <f t="shared" si="5"/>
        <v>1971.4203359999999</v>
      </c>
      <c r="O18" s="29">
        <f t="shared" si="13"/>
        <v>1653.1676100000002</v>
      </c>
      <c r="P18" s="42">
        <f t="shared" si="6"/>
        <v>720.90000000000009</v>
      </c>
      <c r="Q18" s="31">
        <f t="shared" si="7"/>
        <v>14202.589625999999</v>
      </c>
      <c r="R18" s="30">
        <f t="shared" si="8"/>
        <v>106.519422195</v>
      </c>
      <c r="S18" s="64">
        <f t="shared" si="9"/>
        <v>142.02589626</v>
      </c>
    </row>
    <row r="19" spans="1:19" s="17" customFormat="1" ht="17.100000000000001" customHeight="1">
      <c r="A19" s="16"/>
      <c r="B19" s="18">
        <v>13</v>
      </c>
      <c r="C19" s="40">
        <f t="shared" si="10"/>
        <v>10066.68</v>
      </c>
      <c r="D19" s="42">
        <f t="shared" si="0"/>
        <v>2013.336</v>
      </c>
      <c r="E19" s="42">
        <f t="shared" si="11"/>
        <v>1689.07275</v>
      </c>
      <c r="F19" s="30">
        <f t="shared" si="1"/>
        <v>720.90000000000009</v>
      </c>
      <c r="G19" s="46">
        <f t="shared" si="2"/>
        <v>14489.988749999999</v>
      </c>
      <c r="H19" s="30">
        <f t="shared" si="3"/>
        <v>108.67491562499998</v>
      </c>
      <c r="I19" s="64">
        <f t="shared" si="4"/>
        <v>144.89988749999998</v>
      </c>
      <c r="L19" s="35">
        <v>13</v>
      </c>
      <c r="M19" s="29">
        <f t="shared" si="12"/>
        <v>9982.4038200000014</v>
      </c>
      <c r="N19" s="29">
        <f t="shared" si="5"/>
        <v>1996.4807640000001</v>
      </c>
      <c r="O19" s="29">
        <f t="shared" si="13"/>
        <v>1674.1824525000002</v>
      </c>
      <c r="P19" s="42">
        <f t="shared" si="6"/>
        <v>720.90000000000009</v>
      </c>
      <c r="Q19" s="31">
        <f t="shared" si="7"/>
        <v>14373.9670365</v>
      </c>
      <c r="R19" s="30">
        <f t="shared" si="8"/>
        <v>107.80475277375</v>
      </c>
      <c r="S19" s="64">
        <f t="shared" si="9"/>
        <v>143.73967036499999</v>
      </c>
    </row>
    <row r="20" spans="1:19" s="17" customFormat="1" ht="17.100000000000001" customHeight="1">
      <c r="A20" s="16"/>
      <c r="B20" s="18">
        <v>14</v>
      </c>
      <c r="C20" s="40">
        <f t="shared" si="10"/>
        <v>10193.040000000001</v>
      </c>
      <c r="D20" s="42">
        <f t="shared" si="0"/>
        <v>2038.6080000000002</v>
      </c>
      <c r="E20" s="42">
        <f t="shared" si="11"/>
        <v>1710.2745</v>
      </c>
      <c r="F20" s="30">
        <f t="shared" si="1"/>
        <v>720.90000000000009</v>
      </c>
      <c r="G20" s="46">
        <f t="shared" si="2"/>
        <v>14662.8225</v>
      </c>
      <c r="H20" s="30">
        <f t="shared" si="3"/>
        <v>109.97116875</v>
      </c>
      <c r="I20" s="64">
        <f t="shared" si="4"/>
        <v>146.62822500000001</v>
      </c>
      <c r="L20" s="35">
        <v>14</v>
      </c>
      <c r="M20" s="29">
        <f t="shared" si="12"/>
        <v>10107.705960000001</v>
      </c>
      <c r="N20" s="29">
        <f t="shared" si="5"/>
        <v>2021.5411920000001</v>
      </c>
      <c r="O20" s="29">
        <f t="shared" si="13"/>
        <v>1695.1972950000002</v>
      </c>
      <c r="P20" s="42">
        <f t="shared" si="6"/>
        <v>720.90000000000009</v>
      </c>
      <c r="Q20" s="31">
        <f t="shared" si="7"/>
        <v>14545.344447000001</v>
      </c>
      <c r="R20" s="30">
        <f t="shared" si="8"/>
        <v>109.09008335250002</v>
      </c>
      <c r="S20" s="64">
        <f t="shared" si="9"/>
        <v>145.45344447000002</v>
      </c>
    </row>
    <row r="21" spans="1:19" s="17" customFormat="1" ht="17.100000000000001" customHeight="1">
      <c r="A21" s="16"/>
      <c r="B21" s="18">
        <v>15</v>
      </c>
      <c r="C21" s="40">
        <f t="shared" si="10"/>
        <v>10319.4</v>
      </c>
      <c r="D21" s="42">
        <f t="shared" si="0"/>
        <v>2063.88</v>
      </c>
      <c r="E21" s="42">
        <f t="shared" si="11"/>
        <v>1731.4762500000002</v>
      </c>
      <c r="F21" s="30">
        <f t="shared" si="1"/>
        <v>720.90000000000009</v>
      </c>
      <c r="G21" s="46">
        <f t="shared" si="2"/>
        <v>14835.656249999998</v>
      </c>
      <c r="H21" s="30">
        <f t="shared" si="3"/>
        <v>111.267421875</v>
      </c>
      <c r="I21" s="64">
        <f t="shared" si="4"/>
        <v>148.3565625</v>
      </c>
      <c r="L21" s="35">
        <v>15</v>
      </c>
      <c r="M21" s="29">
        <f t="shared" si="12"/>
        <v>10233.008100000001</v>
      </c>
      <c r="N21" s="29">
        <f t="shared" si="5"/>
        <v>2046.6016200000001</v>
      </c>
      <c r="O21" s="29">
        <f t="shared" si="13"/>
        <v>1716.2121375000002</v>
      </c>
      <c r="P21" s="42">
        <f t="shared" si="6"/>
        <v>720.90000000000009</v>
      </c>
      <c r="Q21" s="31">
        <f t="shared" si="7"/>
        <v>14716.721857500001</v>
      </c>
      <c r="R21" s="30">
        <f t="shared" si="8"/>
        <v>110.37541393124999</v>
      </c>
      <c r="S21" s="64">
        <f t="shared" si="9"/>
        <v>147.16721857499999</v>
      </c>
    </row>
    <row r="22" spans="1:19" s="17" customFormat="1" ht="17.100000000000001" customHeight="1">
      <c r="A22" s="16"/>
      <c r="B22" s="18">
        <v>16</v>
      </c>
      <c r="C22" s="40">
        <f t="shared" si="10"/>
        <v>10445.76</v>
      </c>
      <c r="D22" s="42">
        <f t="shared" si="0"/>
        <v>2089.152</v>
      </c>
      <c r="E22" s="42">
        <f t="shared" si="11"/>
        <v>1752.6780000000001</v>
      </c>
      <c r="F22" s="30">
        <f t="shared" si="1"/>
        <v>720.90000000000009</v>
      </c>
      <c r="G22" s="46">
        <f t="shared" si="2"/>
        <v>15008.49</v>
      </c>
      <c r="H22" s="30">
        <f t="shared" si="3"/>
        <v>112.563675</v>
      </c>
      <c r="I22" s="64">
        <f t="shared" si="4"/>
        <v>150.0849</v>
      </c>
      <c r="L22" s="35">
        <v>16</v>
      </c>
      <c r="M22" s="29">
        <f t="shared" si="12"/>
        <v>10358.310240000001</v>
      </c>
      <c r="N22" s="29">
        <f t="shared" si="5"/>
        <v>2071.6620480000001</v>
      </c>
      <c r="O22" s="29">
        <f t="shared" si="13"/>
        <v>1737.2269800000001</v>
      </c>
      <c r="P22" s="42">
        <f t="shared" si="6"/>
        <v>720.90000000000009</v>
      </c>
      <c r="Q22" s="31">
        <f t="shared" si="7"/>
        <v>14888.099268</v>
      </c>
      <c r="R22" s="30">
        <f t="shared" si="8"/>
        <v>111.66074451</v>
      </c>
      <c r="S22" s="64">
        <f t="shared" si="9"/>
        <v>148.88099267999999</v>
      </c>
    </row>
    <row r="23" spans="1:19" s="17" customFormat="1" ht="17.100000000000001" customHeight="1">
      <c r="A23" s="16"/>
      <c r="B23" s="18">
        <v>17</v>
      </c>
      <c r="C23" s="40">
        <f t="shared" si="10"/>
        <v>10572.119999999999</v>
      </c>
      <c r="D23" s="42">
        <f t="shared" si="0"/>
        <v>2114.4239999999995</v>
      </c>
      <c r="E23" s="42">
        <f t="shared" si="11"/>
        <v>1773.8797500000001</v>
      </c>
      <c r="F23" s="30">
        <f t="shared" si="1"/>
        <v>720.90000000000009</v>
      </c>
      <c r="G23" s="46">
        <f t="shared" si="2"/>
        <v>15181.323749999998</v>
      </c>
      <c r="H23" s="30">
        <f t="shared" si="3"/>
        <v>113.85992812499998</v>
      </c>
      <c r="I23" s="64">
        <f t="shared" si="4"/>
        <v>151.81323749999999</v>
      </c>
      <c r="L23" s="35">
        <v>17</v>
      </c>
      <c r="M23" s="29">
        <f t="shared" si="12"/>
        <v>10483.61238</v>
      </c>
      <c r="N23" s="29">
        <f t="shared" si="5"/>
        <v>2096.7224759999999</v>
      </c>
      <c r="O23" s="29">
        <f t="shared" si="13"/>
        <v>1758.2418225000001</v>
      </c>
      <c r="P23" s="42">
        <f t="shared" si="6"/>
        <v>720.90000000000009</v>
      </c>
      <c r="Q23" s="31">
        <f t="shared" si="7"/>
        <v>15059.476678500001</v>
      </c>
      <c r="R23" s="30">
        <f t="shared" si="8"/>
        <v>112.94607508875001</v>
      </c>
      <c r="S23" s="64">
        <f t="shared" si="9"/>
        <v>150.59476678500002</v>
      </c>
    </row>
    <row r="24" spans="1:19" s="17" customFormat="1" ht="17.100000000000001" customHeight="1">
      <c r="A24" s="16"/>
      <c r="B24" s="18">
        <v>18</v>
      </c>
      <c r="C24" s="40">
        <f t="shared" si="10"/>
        <v>10698.48</v>
      </c>
      <c r="D24" s="42">
        <f t="shared" si="0"/>
        <v>2139.6959999999999</v>
      </c>
      <c r="E24" s="42">
        <f t="shared" si="11"/>
        <v>1795.0815</v>
      </c>
      <c r="F24" s="30">
        <f t="shared" si="1"/>
        <v>720.90000000000009</v>
      </c>
      <c r="G24" s="46">
        <f t="shared" si="2"/>
        <v>15354.157499999999</v>
      </c>
      <c r="H24" s="30">
        <f t="shared" si="3"/>
        <v>115.15618125</v>
      </c>
      <c r="I24" s="64">
        <f t="shared" si="4"/>
        <v>153.54157499999999</v>
      </c>
      <c r="L24" s="35">
        <v>18</v>
      </c>
      <c r="M24" s="29">
        <f t="shared" si="12"/>
        <v>10608.91452</v>
      </c>
      <c r="N24" s="29">
        <f t="shared" si="5"/>
        <v>2121.7829040000001</v>
      </c>
      <c r="O24" s="29">
        <f t="shared" si="13"/>
        <v>1779.2566650000001</v>
      </c>
      <c r="P24" s="42">
        <f t="shared" si="6"/>
        <v>720.90000000000009</v>
      </c>
      <c r="Q24" s="31">
        <f t="shared" si="7"/>
        <v>15230.854089</v>
      </c>
      <c r="R24" s="30">
        <f t="shared" si="8"/>
        <v>114.23140566750001</v>
      </c>
      <c r="S24" s="64">
        <f t="shared" si="9"/>
        <v>152.30854089000002</v>
      </c>
    </row>
    <row r="25" spans="1:19" s="17" customFormat="1" ht="17.100000000000001" customHeight="1">
      <c r="A25" s="16"/>
      <c r="B25" s="18">
        <v>19</v>
      </c>
      <c r="C25" s="40">
        <f t="shared" si="10"/>
        <v>10824.84</v>
      </c>
      <c r="D25" s="42">
        <f t="shared" si="0"/>
        <v>2164.9679999999998</v>
      </c>
      <c r="E25" s="42">
        <f t="shared" si="11"/>
        <v>1816.28325</v>
      </c>
      <c r="F25" s="30">
        <f t="shared" si="1"/>
        <v>720.90000000000009</v>
      </c>
      <c r="G25" s="46">
        <f t="shared" si="2"/>
        <v>15526.991250000001</v>
      </c>
      <c r="H25" s="30">
        <f t="shared" si="3"/>
        <v>116.452434375</v>
      </c>
      <c r="I25" s="64">
        <f t="shared" si="4"/>
        <v>155.2699125</v>
      </c>
      <c r="L25" s="35">
        <v>19</v>
      </c>
      <c r="M25" s="29">
        <f t="shared" si="12"/>
        <v>10734.216660000002</v>
      </c>
      <c r="N25" s="29">
        <f t="shared" si="5"/>
        <v>2146.8433320000004</v>
      </c>
      <c r="O25" s="29">
        <f t="shared" si="13"/>
        <v>1800.2715075000001</v>
      </c>
      <c r="P25" s="42">
        <f t="shared" si="6"/>
        <v>720.90000000000009</v>
      </c>
      <c r="Q25" s="31">
        <f t="shared" si="7"/>
        <v>15402.231499500002</v>
      </c>
      <c r="R25" s="30">
        <f t="shared" si="8"/>
        <v>115.51673624625002</v>
      </c>
      <c r="S25" s="64">
        <f t="shared" si="9"/>
        <v>154.02231499500002</v>
      </c>
    </row>
    <row r="26" spans="1:19" s="17" customFormat="1" ht="17.100000000000001" customHeight="1">
      <c r="A26" s="16"/>
      <c r="B26" s="18">
        <v>20</v>
      </c>
      <c r="C26" s="40">
        <f t="shared" si="10"/>
        <v>10951.2</v>
      </c>
      <c r="D26" s="42">
        <f t="shared" si="0"/>
        <v>2190.2399999999998</v>
      </c>
      <c r="E26" s="42">
        <f t="shared" si="11"/>
        <v>1837.4850000000001</v>
      </c>
      <c r="F26" s="30">
        <f t="shared" si="1"/>
        <v>720.90000000000009</v>
      </c>
      <c r="G26" s="46">
        <f t="shared" si="2"/>
        <v>15699.825000000001</v>
      </c>
      <c r="H26" s="30">
        <f t="shared" si="3"/>
        <v>117.74868750000002</v>
      </c>
      <c r="I26" s="64">
        <f t="shared" si="4"/>
        <v>156.99825000000001</v>
      </c>
      <c r="L26" s="35">
        <v>20</v>
      </c>
      <c r="M26" s="29">
        <f t="shared" si="12"/>
        <v>10859.518800000002</v>
      </c>
      <c r="N26" s="29">
        <f t="shared" si="5"/>
        <v>2171.9037600000006</v>
      </c>
      <c r="O26" s="29">
        <f t="shared" si="13"/>
        <v>1821.2863500000001</v>
      </c>
      <c r="P26" s="42">
        <f t="shared" si="6"/>
        <v>720.90000000000009</v>
      </c>
      <c r="Q26" s="31">
        <f t="shared" si="7"/>
        <v>15573.608910000003</v>
      </c>
      <c r="R26" s="30">
        <f t="shared" si="8"/>
        <v>116.80206682500001</v>
      </c>
      <c r="S26" s="64">
        <f t="shared" si="9"/>
        <v>155.73608910000002</v>
      </c>
    </row>
    <row r="27" spans="1:19" s="17" customFormat="1" ht="17.100000000000001" customHeight="1">
      <c r="A27" s="16"/>
      <c r="B27" s="18">
        <v>21</v>
      </c>
      <c r="C27" s="40">
        <f t="shared" si="10"/>
        <v>11077.56</v>
      </c>
      <c r="D27" s="42">
        <f t="shared" si="0"/>
        <v>2215.5119999999997</v>
      </c>
      <c r="E27" s="42">
        <f t="shared" si="11"/>
        <v>1858.6867500000001</v>
      </c>
      <c r="F27" s="30">
        <f t="shared" si="1"/>
        <v>720.90000000000009</v>
      </c>
      <c r="G27" s="46">
        <f t="shared" si="2"/>
        <v>15872.658750000001</v>
      </c>
      <c r="H27" s="30">
        <f t="shared" si="3"/>
        <v>119.044940625</v>
      </c>
      <c r="I27" s="64">
        <f t="shared" si="4"/>
        <v>158.72658749999999</v>
      </c>
      <c r="L27" s="35">
        <v>21</v>
      </c>
      <c r="M27" s="29">
        <f t="shared" si="12"/>
        <v>10984.820940000001</v>
      </c>
      <c r="N27" s="29">
        <f t="shared" si="5"/>
        <v>2196.9641880000004</v>
      </c>
      <c r="O27" s="29">
        <f t="shared" si="13"/>
        <v>1842.3011925000001</v>
      </c>
      <c r="P27" s="42">
        <f t="shared" si="6"/>
        <v>720.90000000000009</v>
      </c>
      <c r="Q27" s="31">
        <f t="shared" si="7"/>
        <v>15744.986320500002</v>
      </c>
      <c r="R27" s="30">
        <f t="shared" si="8"/>
        <v>118.08739740375</v>
      </c>
      <c r="S27" s="64">
        <f t="shared" si="9"/>
        <v>157.44986320500001</v>
      </c>
    </row>
    <row r="28" spans="1:19" s="17" customFormat="1" ht="17.100000000000001" customHeight="1">
      <c r="A28" s="16"/>
      <c r="B28" s="18">
        <v>22</v>
      </c>
      <c r="C28" s="40">
        <f t="shared" si="10"/>
        <v>11203.92</v>
      </c>
      <c r="D28" s="42">
        <f t="shared" si="0"/>
        <v>2240.7840000000001</v>
      </c>
      <c r="E28" s="42">
        <f t="shared" si="11"/>
        <v>1879.8885</v>
      </c>
      <c r="F28" s="30">
        <f t="shared" si="1"/>
        <v>720.90000000000009</v>
      </c>
      <c r="G28" s="46">
        <f t="shared" si="2"/>
        <v>16045.492499999998</v>
      </c>
      <c r="H28" s="30">
        <f t="shared" si="3"/>
        <v>120.34119374999997</v>
      </c>
      <c r="I28" s="64">
        <f t="shared" si="4"/>
        <v>160.45492499999997</v>
      </c>
      <c r="L28" s="35">
        <v>22</v>
      </c>
      <c r="M28" s="29">
        <f t="shared" si="12"/>
        <v>11110.123080000001</v>
      </c>
      <c r="N28" s="29">
        <f t="shared" si="5"/>
        <v>2222.0246160000006</v>
      </c>
      <c r="O28" s="29">
        <f t="shared" si="13"/>
        <v>1863.3160350000003</v>
      </c>
      <c r="P28" s="42">
        <f t="shared" si="6"/>
        <v>720.90000000000009</v>
      </c>
      <c r="Q28" s="31">
        <f t="shared" si="7"/>
        <v>15916.363731000001</v>
      </c>
      <c r="R28" s="30">
        <f t="shared" si="8"/>
        <v>119.37272798250001</v>
      </c>
      <c r="S28" s="64">
        <f t="shared" si="9"/>
        <v>159.16363731000001</v>
      </c>
    </row>
    <row r="29" spans="1:19" s="17" customFormat="1" ht="17.100000000000001" customHeight="1">
      <c r="A29" s="16"/>
      <c r="B29" s="18">
        <v>23</v>
      </c>
      <c r="C29" s="40">
        <f t="shared" si="10"/>
        <v>11330.28</v>
      </c>
      <c r="D29" s="42">
        <f t="shared" si="0"/>
        <v>2266.056</v>
      </c>
      <c r="E29" s="42">
        <f t="shared" si="11"/>
        <v>1901.0902500000002</v>
      </c>
      <c r="F29" s="30">
        <f t="shared" si="1"/>
        <v>720.90000000000009</v>
      </c>
      <c r="G29" s="46">
        <f t="shared" si="2"/>
        <v>16218.32625</v>
      </c>
      <c r="H29" s="30">
        <f t="shared" si="3"/>
        <v>121.63744687500001</v>
      </c>
      <c r="I29" s="64">
        <f t="shared" si="4"/>
        <v>162.18326250000001</v>
      </c>
      <c r="L29" s="35">
        <v>23</v>
      </c>
      <c r="M29" s="29">
        <f t="shared" si="12"/>
        <v>11235.425220000001</v>
      </c>
      <c r="N29" s="29">
        <f t="shared" si="5"/>
        <v>2247.0850440000004</v>
      </c>
      <c r="O29" s="29">
        <f t="shared" si="13"/>
        <v>1884.3308775</v>
      </c>
      <c r="P29" s="42">
        <f t="shared" si="6"/>
        <v>720.90000000000009</v>
      </c>
      <c r="Q29" s="31">
        <f t="shared" si="7"/>
        <v>16087.741141500001</v>
      </c>
      <c r="R29" s="30">
        <f t="shared" si="8"/>
        <v>120.65805856125002</v>
      </c>
      <c r="S29" s="64">
        <f t="shared" si="9"/>
        <v>160.87741141500001</v>
      </c>
    </row>
    <row r="30" spans="1:19" s="17" customFormat="1" ht="17.100000000000001" customHeight="1">
      <c r="A30" s="16"/>
      <c r="B30" s="18">
        <v>24</v>
      </c>
      <c r="C30" s="40">
        <f t="shared" si="10"/>
        <v>11456.64</v>
      </c>
      <c r="D30" s="42">
        <f t="shared" si="0"/>
        <v>2291.328</v>
      </c>
      <c r="E30" s="42">
        <f t="shared" si="11"/>
        <v>1922.2919999999999</v>
      </c>
      <c r="F30" s="30">
        <f t="shared" si="1"/>
        <v>720.90000000000009</v>
      </c>
      <c r="G30" s="46">
        <f t="shared" si="2"/>
        <v>16391.16</v>
      </c>
      <c r="H30" s="30">
        <f t="shared" si="3"/>
        <v>122.93369999999999</v>
      </c>
      <c r="I30" s="64">
        <f t="shared" si="4"/>
        <v>163.91159999999999</v>
      </c>
      <c r="L30" s="35">
        <v>24</v>
      </c>
      <c r="M30" s="29">
        <f t="shared" si="12"/>
        <v>11360.727360000001</v>
      </c>
      <c r="N30" s="29">
        <f t="shared" si="5"/>
        <v>2272.1454720000002</v>
      </c>
      <c r="O30" s="29">
        <f t="shared" si="13"/>
        <v>1905.3457200000003</v>
      </c>
      <c r="P30" s="42">
        <f t="shared" si="6"/>
        <v>720.90000000000009</v>
      </c>
      <c r="Q30" s="31">
        <f t="shared" si="7"/>
        <v>16259.118552000002</v>
      </c>
      <c r="R30" s="30">
        <f t="shared" si="8"/>
        <v>121.94338914000001</v>
      </c>
      <c r="S30" s="64">
        <f t="shared" si="9"/>
        <v>162.59118552000001</v>
      </c>
    </row>
    <row r="31" spans="1:19" s="17" customFormat="1" ht="17.100000000000001" customHeight="1" thickBot="1">
      <c r="A31" s="16"/>
      <c r="B31" s="28">
        <v>25</v>
      </c>
      <c r="C31" s="41">
        <f t="shared" si="10"/>
        <v>11583</v>
      </c>
      <c r="D31" s="66">
        <f t="shared" si="0"/>
        <v>2316.6</v>
      </c>
      <c r="E31" s="66">
        <f t="shared" si="11"/>
        <v>1943.4937500000001</v>
      </c>
      <c r="F31" s="33">
        <f t="shared" si="1"/>
        <v>720.90000000000009</v>
      </c>
      <c r="G31" s="72">
        <f t="shared" si="2"/>
        <v>16563.993750000001</v>
      </c>
      <c r="H31" s="33">
        <f t="shared" si="3"/>
        <v>124.22995312500001</v>
      </c>
      <c r="I31" s="65">
        <f t="shared" si="4"/>
        <v>165.6399375</v>
      </c>
      <c r="L31" s="36">
        <v>25</v>
      </c>
      <c r="M31" s="32">
        <f t="shared" si="12"/>
        <v>11486.029500000001</v>
      </c>
      <c r="N31" s="74">
        <f t="shared" si="5"/>
        <v>2297.2059000000004</v>
      </c>
      <c r="O31" s="32">
        <f t="shared" si="13"/>
        <v>1926.3605625</v>
      </c>
      <c r="P31" s="66">
        <f t="shared" si="6"/>
        <v>720.90000000000009</v>
      </c>
      <c r="Q31" s="34">
        <f t="shared" si="7"/>
        <v>16430.495962500001</v>
      </c>
      <c r="R31" s="33">
        <f t="shared" si="8"/>
        <v>123.22871971875</v>
      </c>
      <c r="S31" s="65">
        <f t="shared" si="9"/>
        <v>164.30495962500001</v>
      </c>
    </row>
    <row r="32" spans="1:19" ht="14.25" hidden="1" customHeight="1">
      <c r="D32" s="68">
        <f>+C32*0.1905</f>
        <v>0</v>
      </c>
      <c r="Q32" s="7"/>
      <c r="R32" s="7"/>
    </row>
    <row r="33" spans="1:18" hidden="1">
      <c r="D33" s="42">
        <f>+C33*0.1905</f>
        <v>0</v>
      </c>
      <c r="Q33" s="7"/>
      <c r="R33" s="7"/>
    </row>
    <row r="34" spans="1:18" ht="12.75" customHeight="1">
      <c r="B34" s="112"/>
      <c r="C34" s="112"/>
      <c r="D34" s="112"/>
      <c r="E34" s="112"/>
      <c r="F34" s="112"/>
      <c r="G34" s="112"/>
      <c r="H34" s="56"/>
      <c r="I34" s="56"/>
      <c r="L34" s="112"/>
      <c r="M34" s="112"/>
      <c r="N34" s="112"/>
      <c r="O34" s="112"/>
      <c r="P34" s="112"/>
      <c r="Q34" s="112"/>
      <c r="R34" s="77"/>
    </row>
    <row r="35" spans="1:18" ht="6" customHeight="1">
      <c r="Q35" s="7"/>
      <c r="R35" s="7"/>
    </row>
    <row r="36" spans="1:18" ht="18.75" customHeight="1">
      <c r="A36" s="111"/>
      <c r="B36" s="111"/>
      <c r="C36" s="111"/>
      <c r="D36" s="111"/>
      <c r="E36" s="111"/>
      <c r="L36" s="113"/>
      <c r="M36" s="113"/>
      <c r="N36" s="113"/>
      <c r="O36" s="113"/>
      <c r="P36" s="113"/>
    </row>
    <row r="37" spans="1:18">
      <c r="C37" s="80"/>
      <c r="M37" s="80"/>
    </row>
    <row r="38" spans="1:18">
      <c r="C38" s="82"/>
      <c r="E38" s="78"/>
    </row>
  </sheetData>
  <mergeCells count="4">
    <mergeCell ref="A36:E36"/>
    <mergeCell ref="B34:G34"/>
    <mergeCell ref="L34:Q34"/>
    <mergeCell ref="L36:P36"/>
  </mergeCells>
  <phoneticPr fontId="14" type="noConversion"/>
  <pageMargins left="0.78740157480314965" right="0.47244094488188981" top="0.27559055118110237" bottom="0.27559055118110237" header="0.15748031496062992" footer="0"/>
  <pageSetup paperSize="5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topLeftCell="D2" zoomScaleNormal="100" workbookViewId="0">
      <selection activeCell="A38" sqref="A38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style="3" customWidth="1"/>
    <col min="10" max="13" width="7.7109375" customWidth="1"/>
    <col min="14" max="14" width="7.7109375" style="2" customWidth="1"/>
    <col min="15" max="15" width="8.7109375" style="3" customWidth="1"/>
    <col min="16" max="18" width="7.7109375" customWidth="1"/>
    <col min="19" max="21" width="8.7109375" customWidth="1"/>
    <col min="22" max="23" width="7.7109375" customWidth="1"/>
  </cols>
  <sheetData>
    <row r="1" spans="1:24" hidden="1"/>
    <row r="2" spans="1:24" ht="19.5">
      <c r="A2" s="69" t="s">
        <v>42</v>
      </c>
      <c r="J2" s="69" t="s">
        <v>42</v>
      </c>
    </row>
    <row r="3" spans="1:24" ht="13.5" thickBot="1">
      <c r="A3" s="27" t="s">
        <v>22</v>
      </c>
      <c r="R3" s="27" t="s">
        <v>33</v>
      </c>
    </row>
    <row r="4" spans="1:24" ht="13.5" thickBot="1">
      <c r="A4" s="3" t="s">
        <v>18</v>
      </c>
      <c r="E4" s="4"/>
      <c r="F4" s="70" t="s">
        <v>50</v>
      </c>
      <c r="G4" s="75"/>
      <c r="H4" s="71"/>
      <c r="J4" s="3" t="s">
        <v>8</v>
      </c>
      <c r="N4" s="4"/>
      <c r="O4" s="70" t="s">
        <v>50</v>
      </c>
      <c r="P4" s="73"/>
      <c r="Q4" s="75"/>
      <c r="R4" s="76"/>
      <c r="S4" s="5"/>
      <c r="T4" s="8"/>
      <c r="U4" s="8"/>
      <c r="V4" s="5"/>
      <c r="W4" s="5"/>
      <c r="X4" s="5"/>
    </row>
    <row r="5" spans="1:24" ht="21" customHeight="1" thickBot="1">
      <c r="P5" s="20"/>
      <c r="Q5" s="21"/>
      <c r="R5" s="4"/>
      <c r="S5" s="5"/>
      <c r="T5" s="8"/>
      <c r="U5" s="8"/>
      <c r="V5" s="5"/>
      <c r="W5" s="5"/>
      <c r="X5" s="5"/>
    </row>
    <row r="6" spans="1:24" s="11" customFormat="1" ht="24.75" customHeight="1">
      <c r="A6" s="60" t="s">
        <v>2</v>
      </c>
      <c r="B6" s="61" t="s">
        <v>1</v>
      </c>
      <c r="C6" s="62" t="s">
        <v>3</v>
      </c>
      <c r="D6" s="61" t="s">
        <v>4</v>
      </c>
      <c r="E6" s="61" t="s">
        <v>49</v>
      </c>
      <c r="F6" s="61" t="s">
        <v>5</v>
      </c>
      <c r="G6" s="61" t="s">
        <v>40</v>
      </c>
      <c r="H6" s="63" t="s">
        <v>41</v>
      </c>
      <c r="I6" s="58"/>
      <c r="J6" s="60" t="s">
        <v>2</v>
      </c>
      <c r="K6" s="61" t="s">
        <v>1</v>
      </c>
      <c r="L6" s="62" t="s">
        <v>3</v>
      </c>
      <c r="M6" s="61" t="s">
        <v>4</v>
      </c>
      <c r="N6" s="61" t="s">
        <v>49</v>
      </c>
      <c r="O6" s="61" t="s">
        <v>5</v>
      </c>
      <c r="P6" s="61" t="s">
        <v>40</v>
      </c>
      <c r="Q6" s="63" t="s">
        <v>41</v>
      </c>
      <c r="R6" s="19"/>
      <c r="S6" s="19"/>
      <c r="T6" s="19"/>
      <c r="U6" s="19"/>
      <c r="V6" s="19"/>
      <c r="W6" s="19"/>
      <c r="X6" s="22"/>
    </row>
    <row r="7" spans="1:24" s="50" customFormat="1" ht="17.100000000000001" customHeight="1">
      <c r="A7" s="49" t="s">
        <v>6</v>
      </c>
      <c r="B7" s="42">
        <f>5025.95*1.35</f>
        <v>6785.0325000000003</v>
      </c>
      <c r="C7" s="42">
        <f>B7*20/100</f>
        <v>1357.0065</v>
      </c>
      <c r="D7" s="42">
        <f>824.46*1.35</f>
        <v>1113.0210000000002</v>
      </c>
      <c r="E7" s="42">
        <f>534*1.35</f>
        <v>720.90000000000009</v>
      </c>
      <c r="F7" s="46">
        <f>SUM(B7:E7)</f>
        <v>9975.9600000000009</v>
      </c>
      <c r="G7" s="30">
        <f>F7/200*1.5</f>
        <v>74.819700000000012</v>
      </c>
      <c r="H7" s="64">
        <f>F7/200*2</f>
        <v>99.759600000000006</v>
      </c>
      <c r="I7" s="59"/>
      <c r="J7" s="49" t="s">
        <v>6</v>
      </c>
      <c r="K7" s="42">
        <f>5923.08*1.35</f>
        <v>7996.1580000000004</v>
      </c>
      <c r="L7" s="42">
        <f>K7*20/100</f>
        <v>1599.2316000000001</v>
      </c>
      <c r="M7" s="42">
        <f>989.19*1.35</f>
        <v>1335.4065000000001</v>
      </c>
      <c r="N7" s="42">
        <f>534*1.35</f>
        <v>720.90000000000009</v>
      </c>
      <c r="O7" s="46">
        <f>SUM(K7:N7)</f>
        <v>11651.696099999999</v>
      </c>
      <c r="P7" s="30">
        <f>O7/200*1.5</f>
        <v>87.38772075</v>
      </c>
      <c r="Q7" s="64">
        <f>O7/200*2</f>
        <v>116.51696099999999</v>
      </c>
      <c r="R7" s="23"/>
      <c r="S7" s="24"/>
      <c r="T7" s="24"/>
      <c r="U7" s="25"/>
      <c r="V7" s="23"/>
      <c r="W7" s="23"/>
      <c r="X7" s="26"/>
    </row>
    <row r="8" spans="1:24" s="50" customFormat="1" ht="17.100000000000001" customHeight="1">
      <c r="A8" s="51">
        <v>1</v>
      </c>
      <c r="B8" s="42">
        <f>($B$7*1.5%*A8)+$B$7</f>
        <v>6886.8079875000003</v>
      </c>
      <c r="C8" s="42">
        <f t="shared" ref="C8:C32" si="0">B8*20/100</f>
        <v>1377.3615975</v>
      </c>
      <c r="D8" s="42">
        <f>+$D$7+$D$7*0.015*A8</f>
        <v>1129.7163150000001</v>
      </c>
      <c r="E8" s="42">
        <f t="shared" ref="E8:E32" si="1">534*1.35</f>
        <v>720.90000000000009</v>
      </c>
      <c r="F8" s="46">
        <f t="shared" ref="F8:F32" si="2">SUM(B8:E8)</f>
        <v>10114.785899999999</v>
      </c>
      <c r="G8" s="30">
        <f t="shared" ref="G8:G32" si="3">F8/200*1.5</f>
        <v>75.860894249999987</v>
      </c>
      <c r="H8" s="64">
        <f t="shared" ref="H8:H32" si="4">F8/200*2</f>
        <v>101.14785899999998</v>
      </c>
      <c r="I8" s="59"/>
      <c r="J8" s="51">
        <v>1</v>
      </c>
      <c r="K8" s="42">
        <f>($K$7*1.5%*J8)+$K$7</f>
        <v>8116.1003700000001</v>
      </c>
      <c r="L8" s="42">
        <f t="shared" ref="L8:L32" si="5">K8*20/100</f>
        <v>1623.2200740000001</v>
      </c>
      <c r="M8" s="42">
        <f>+$M$7+$M$7*0.015*J8</f>
        <v>1355.4375975</v>
      </c>
      <c r="N8" s="42">
        <f t="shared" ref="N8:N34" si="6">534*1.35</f>
        <v>720.90000000000009</v>
      </c>
      <c r="O8" s="46">
        <f t="shared" ref="O8:O32" si="7">SUM(K8:N8)</f>
        <v>11815.658041500001</v>
      </c>
      <c r="P8" s="30">
        <f t="shared" ref="P8:P32" si="8">O8/200*1.5</f>
        <v>88.617435311250006</v>
      </c>
      <c r="Q8" s="64">
        <f t="shared" ref="Q8:Q32" si="9">O8/200*2</f>
        <v>118.15658041500001</v>
      </c>
      <c r="R8" s="23"/>
      <c r="S8" s="24"/>
      <c r="T8" s="24"/>
      <c r="U8" s="25"/>
      <c r="V8" s="23"/>
      <c r="W8" s="23"/>
      <c r="X8" s="26"/>
    </row>
    <row r="9" spans="1:24" s="17" customFormat="1" ht="17.100000000000001" customHeight="1">
      <c r="A9" s="35">
        <v>2</v>
      </c>
      <c r="B9" s="29">
        <f t="shared" ref="B9:B32" si="10">($B$7*1.5%*A9)+$B$7</f>
        <v>6988.5834750000004</v>
      </c>
      <c r="C9" s="42">
        <f t="shared" si="0"/>
        <v>1397.7166950000001</v>
      </c>
      <c r="D9" s="42">
        <f t="shared" ref="D9:D32" si="11">+$D$7+$D$7*0.015*A9</f>
        <v>1146.4116300000003</v>
      </c>
      <c r="E9" s="42">
        <f t="shared" si="1"/>
        <v>720.90000000000009</v>
      </c>
      <c r="F9" s="46">
        <f t="shared" si="2"/>
        <v>10253.611800000001</v>
      </c>
      <c r="G9" s="30">
        <f t="shared" si="3"/>
        <v>76.902088500000005</v>
      </c>
      <c r="H9" s="64">
        <f t="shared" si="4"/>
        <v>102.536118</v>
      </c>
      <c r="I9" s="57"/>
      <c r="J9" s="35">
        <v>2</v>
      </c>
      <c r="K9" s="29">
        <f t="shared" ref="K9:K32" si="12">($K$7*1.5%*J9)+$K$7</f>
        <v>8236.0427400000008</v>
      </c>
      <c r="L9" s="42">
        <f t="shared" si="5"/>
        <v>1647.2085480000003</v>
      </c>
      <c r="M9" s="42">
        <f t="shared" ref="M9:M32" si="13">+$M$7+$M$7*0.015*J9</f>
        <v>1375.468695</v>
      </c>
      <c r="N9" s="42">
        <f t="shared" si="6"/>
        <v>720.90000000000009</v>
      </c>
      <c r="O9" s="46">
        <f t="shared" si="7"/>
        <v>11979.619983000001</v>
      </c>
      <c r="P9" s="30">
        <f t="shared" si="8"/>
        <v>89.847149872500012</v>
      </c>
      <c r="Q9" s="64">
        <f t="shared" si="9"/>
        <v>119.79619983000001</v>
      </c>
      <c r="R9" s="23"/>
      <c r="S9" s="24"/>
      <c r="T9" s="24"/>
      <c r="U9" s="25"/>
      <c r="V9" s="23"/>
      <c r="W9" s="23"/>
      <c r="X9" s="26"/>
    </row>
    <row r="10" spans="1:24" s="17" customFormat="1" ht="17.100000000000001" customHeight="1">
      <c r="A10" s="35">
        <v>3</v>
      </c>
      <c r="B10" s="29">
        <f t="shared" si="10"/>
        <v>7090.3589625000004</v>
      </c>
      <c r="C10" s="42">
        <f t="shared" si="0"/>
        <v>1418.0717925000001</v>
      </c>
      <c r="D10" s="42">
        <f t="shared" si="11"/>
        <v>1163.1069450000002</v>
      </c>
      <c r="E10" s="42">
        <f t="shared" si="1"/>
        <v>720.90000000000009</v>
      </c>
      <c r="F10" s="46">
        <f t="shared" si="2"/>
        <v>10392.4377</v>
      </c>
      <c r="G10" s="30">
        <f t="shared" si="3"/>
        <v>77.943282750000009</v>
      </c>
      <c r="H10" s="64">
        <f t="shared" si="4"/>
        <v>103.92437700000001</v>
      </c>
      <c r="I10" s="57"/>
      <c r="J10" s="35">
        <v>3</v>
      </c>
      <c r="K10" s="29">
        <f t="shared" si="12"/>
        <v>8355.9851099999996</v>
      </c>
      <c r="L10" s="42">
        <f t="shared" si="5"/>
        <v>1671.1970220000001</v>
      </c>
      <c r="M10" s="42">
        <f t="shared" si="13"/>
        <v>1395.4997925</v>
      </c>
      <c r="N10" s="42">
        <f t="shared" si="6"/>
        <v>720.90000000000009</v>
      </c>
      <c r="O10" s="46">
        <f t="shared" si="7"/>
        <v>12143.5819245</v>
      </c>
      <c r="P10" s="30">
        <f t="shared" si="8"/>
        <v>91.076864433750004</v>
      </c>
      <c r="Q10" s="64">
        <f t="shared" si="9"/>
        <v>121.435819245</v>
      </c>
      <c r="R10" s="23"/>
      <c r="S10" s="24"/>
      <c r="T10" s="24"/>
      <c r="U10" s="25"/>
      <c r="V10" s="23"/>
      <c r="W10" s="23"/>
      <c r="X10" s="26"/>
    </row>
    <row r="11" spans="1:24" s="17" customFormat="1" ht="17.100000000000001" customHeight="1">
      <c r="A11" s="35">
        <v>4</v>
      </c>
      <c r="B11" s="29">
        <f t="shared" si="10"/>
        <v>7192.1344500000005</v>
      </c>
      <c r="C11" s="42">
        <f t="shared" si="0"/>
        <v>1438.4268900000002</v>
      </c>
      <c r="D11" s="42">
        <f t="shared" si="11"/>
        <v>1179.8022600000002</v>
      </c>
      <c r="E11" s="42">
        <f t="shared" si="1"/>
        <v>720.90000000000009</v>
      </c>
      <c r="F11" s="46">
        <f t="shared" si="2"/>
        <v>10531.2636</v>
      </c>
      <c r="G11" s="30">
        <f t="shared" si="3"/>
        <v>78.984476999999998</v>
      </c>
      <c r="H11" s="64">
        <f t="shared" si="4"/>
        <v>105.312636</v>
      </c>
      <c r="I11" s="57"/>
      <c r="J11" s="35">
        <v>4</v>
      </c>
      <c r="K11" s="29">
        <f t="shared" si="12"/>
        <v>8475.9274800000003</v>
      </c>
      <c r="L11" s="42">
        <f t="shared" si="5"/>
        <v>1695.1854960000001</v>
      </c>
      <c r="M11" s="42">
        <f t="shared" si="13"/>
        <v>1415.53089</v>
      </c>
      <c r="N11" s="42">
        <f t="shared" si="6"/>
        <v>720.90000000000009</v>
      </c>
      <c r="O11" s="46">
        <f t="shared" si="7"/>
        <v>12307.543866</v>
      </c>
      <c r="P11" s="30">
        <f t="shared" si="8"/>
        <v>92.306578994999995</v>
      </c>
      <c r="Q11" s="64">
        <f t="shared" si="9"/>
        <v>123.07543866</v>
      </c>
      <c r="R11" s="23"/>
      <c r="S11" s="24"/>
      <c r="T11" s="24"/>
      <c r="U11" s="25"/>
      <c r="V11" s="23"/>
      <c r="W11" s="23"/>
      <c r="X11" s="26"/>
    </row>
    <row r="12" spans="1:24" s="17" customFormat="1" ht="17.100000000000001" customHeight="1">
      <c r="A12" s="35">
        <v>5</v>
      </c>
      <c r="B12" s="29">
        <f t="shared" si="10"/>
        <v>7293.9099375000005</v>
      </c>
      <c r="C12" s="42">
        <f t="shared" si="0"/>
        <v>1458.7819875</v>
      </c>
      <c r="D12" s="42">
        <f t="shared" si="11"/>
        <v>1196.4975750000001</v>
      </c>
      <c r="E12" s="42">
        <f t="shared" si="1"/>
        <v>720.90000000000009</v>
      </c>
      <c r="F12" s="46">
        <f t="shared" si="2"/>
        <v>10670.0895</v>
      </c>
      <c r="G12" s="30">
        <f t="shared" si="3"/>
        <v>80.025671250000002</v>
      </c>
      <c r="H12" s="64">
        <f t="shared" si="4"/>
        <v>106.700895</v>
      </c>
      <c r="I12" s="57"/>
      <c r="J12" s="35">
        <v>5</v>
      </c>
      <c r="K12" s="29">
        <f t="shared" si="12"/>
        <v>8595.869850000001</v>
      </c>
      <c r="L12" s="42">
        <f t="shared" si="5"/>
        <v>1719.1739700000003</v>
      </c>
      <c r="M12" s="42">
        <f t="shared" si="13"/>
        <v>1435.5619875</v>
      </c>
      <c r="N12" s="42">
        <f t="shared" si="6"/>
        <v>720.90000000000009</v>
      </c>
      <c r="O12" s="46">
        <f t="shared" si="7"/>
        <v>12471.5058075</v>
      </c>
      <c r="P12" s="30">
        <f t="shared" si="8"/>
        <v>93.536293556250001</v>
      </c>
      <c r="Q12" s="64">
        <f t="shared" si="9"/>
        <v>124.715058075</v>
      </c>
      <c r="R12" s="23"/>
      <c r="S12" s="24"/>
      <c r="T12" s="24"/>
      <c r="U12" s="25"/>
      <c r="V12" s="23"/>
      <c r="W12" s="23"/>
      <c r="X12" s="26"/>
    </row>
    <row r="13" spans="1:24" s="17" customFormat="1" ht="17.100000000000001" customHeight="1">
      <c r="A13" s="35">
        <v>6</v>
      </c>
      <c r="B13" s="29">
        <f t="shared" si="10"/>
        <v>7395.6854250000006</v>
      </c>
      <c r="C13" s="42">
        <f t="shared" si="0"/>
        <v>1479.1370850000001</v>
      </c>
      <c r="D13" s="42">
        <f t="shared" si="11"/>
        <v>1213.1928900000003</v>
      </c>
      <c r="E13" s="42">
        <f t="shared" si="1"/>
        <v>720.90000000000009</v>
      </c>
      <c r="F13" s="46">
        <f t="shared" si="2"/>
        <v>10808.9154</v>
      </c>
      <c r="G13" s="30">
        <f t="shared" si="3"/>
        <v>81.066865499999992</v>
      </c>
      <c r="H13" s="64">
        <f t="shared" si="4"/>
        <v>108.08915399999999</v>
      </c>
      <c r="I13" s="57"/>
      <c r="J13" s="35">
        <v>6</v>
      </c>
      <c r="K13" s="29">
        <f t="shared" si="12"/>
        <v>8715.8122199999998</v>
      </c>
      <c r="L13" s="42">
        <f t="shared" si="5"/>
        <v>1743.1624440000001</v>
      </c>
      <c r="M13" s="42">
        <f t="shared" si="13"/>
        <v>1455.593085</v>
      </c>
      <c r="N13" s="42">
        <f t="shared" si="6"/>
        <v>720.90000000000009</v>
      </c>
      <c r="O13" s="46">
        <f t="shared" si="7"/>
        <v>12635.467748999999</v>
      </c>
      <c r="P13" s="30">
        <f t="shared" si="8"/>
        <v>94.766008117500007</v>
      </c>
      <c r="Q13" s="64">
        <f t="shared" si="9"/>
        <v>126.35467749</v>
      </c>
      <c r="R13" s="23"/>
      <c r="S13" s="24"/>
      <c r="T13" s="24"/>
      <c r="U13" s="25"/>
      <c r="V13" s="23"/>
      <c r="W13" s="23"/>
      <c r="X13" s="26"/>
    </row>
    <row r="14" spans="1:24" s="17" customFormat="1" ht="17.100000000000001" customHeight="1">
      <c r="A14" s="35">
        <v>7</v>
      </c>
      <c r="B14" s="29">
        <f t="shared" si="10"/>
        <v>7497.4609125000006</v>
      </c>
      <c r="C14" s="42">
        <f t="shared" si="0"/>
        <v>1499.4921825000001</v>
      </c>
      <c r="D14" s="42">
        <f t="shared" si="11"/>
        <v>1229.8882050000002</v>
      </c>
      <c r="E14" s="42">
        <f t="shared" si="1"/>
        <v>720.90000000000009</v>
      </c>
      <c r="F14" s="46">
        <f t="shared" si="2"/>
        <v>10947.7413</v>
      </c>
      <c r="G14" s="30">
        <f t="shared" si="3"/>
        <v>82.108059749999995</v>
      </c>
      <c r="H14" s="64">
        <f t="shared" si="4"/>
        <v>109.477413</v>
      </c>
      <c r="I14" s="57"/>
      <c r="J14" s="35">
        <v>7</v>
      </c>
      <c r="K14" s="29">
        <f t="shared" si="12"/>
        <v>8835.7545900000005</v>
      </c>
      <c r="L14" s="42">
        <f t="shared" si="5"/>
        <v>1767.150918</v>
      </c>
      <c r="M14" s="42">
        <f t="shared" si="13"/>
        <v>1475.6241825000002</v>
      </c>
      <c r="N14" s="42">
        <f t="shared" si="6"/>
        <v>720.90000000000009</v>
      </c>
      <c r="O14" s="46">
        <f t="shared" si="7"/>
        <v>12799.429690499999</v>
      </c>
      <c r="P14" s="30">
        <f t="shared" si="8"/>
        <v>95.995722678749999</v>
      </c>
      <c r="Q14" s="64">
        <f t="shared" si="9"/>
        <v>127.994296905</v>
      </c>
      <c r="R14" s="23"/>
      <c r="S14" s="24"/>
      <c r="T14" s="24"/>
      <c r="U14" s="25"/>
      <c r="V14" s="23"/>
      <c r="W14" s="23"/>
      <c r="X14" s="26"/>
    </row>
    <row r="15" spans="1:24" s="17" customFormat="1" ht="17.100000000000001" customHeight="1">
      <c r="A15" s="35">
        <v>8</v>
      </c>
      <c r="B15" s="29">
        <f t="shared" si="10"/>
        <v>7599.2363999999998</v>
      </c>
      <c r="C15" s="42">
        <f t="shared" si="0"/>
        <v>1519.84728</v>
      </c>
      <c r="D15" s="42">
        <f t="shared" si="11"/>
        <v>1246.5835200000001</v>
      </c>
      <c r="E15" s="42">
        <f t="shared" si="1"/>
        <v>720.90000000000009</v>
      </c>
      <c r="F15" s="46">
        <f t="shared" si="2"/>
        <v>11086.5672</v>
      </c>
      <c r="G15" s="30">
        <f t="shared" si="3"/>
        <v>83.149253999999985</v>
      </c>
      <c r="H15" s="64">
        <f t="shared" si="4"/>
        <v>110.86567199999999</v>
      </c>
      <c r="I15" s="57"/>
      <c r="J15" s="35">
        <v>8</v>
      </c>
      <c r="K15" s="29">
        <f t="shared" si="12"/>
        <v>8955.6969600000011</v>
      </c>
      <c r="L15" s="42">
        <f t="shared" si="5"/>
        <v>1791.1393920000003</v>
      </c>
      <c r="M15" s="42">
        <f t="shared" si="13"/>
        <v>1495.6552799999999</v>
      </c>
      <c r="N15" s="42">
        <f t="shared" si="6"/>
        <v>720.90000000000009</v>
      </c>
      <c r="O15" s="46">
        <f t="shared" si="7"/>
        <v>12963.391632000001</v>
      </c>
      <c r="P15" s="30">
        <f t="shared" si="8"/>
        <v>97.225437239999991</v>
      </c>
      <c r="Q15" s="64">
        <f t="shared" si="9"/>
        <v>129.63391632</v>
      </c>
      <c r="R15" s="23"/>
      <c r="S15" s="24"/>
      <c r="T15" s="24"/>
      <c r="U15" s="25"/>
      <c r="V15" s="23"/>
      <c r="W15" s="23"/>
      <c r="X15" s="26"/>
    </row>
    <row r="16" spans="1:24" s="17" customFormat="1" ht="17.100000000000001" customHeight="1">
      <c r="A16" s="35">
        <v>9</v>
      </c>
      <c r="B16" s="29">
        <f t="shared" si="10"/>
        <v>7701.0118875000007</v>
      </c>
      <c r="C16" s="42">
        <f t="shared" si="0"/>
        <v>1540.2023775000002</v>
      </c>
      <c r="D16" s="42">
        <f t="shared" si="11"/>
        <v>1263.2788350000001</v>
      </c>
      <c r="E16" s="42">
        <f t="shared" si="1"/>
        <v>720.90000000000009</v>
      </c>
      <c r="F16" s="46">
        <f t="shared" si="2"/>
        <v>11225.393099999999</v>
      </c>
      <c r="G16" s="30">
        <f t="shared" si="3"/>
        <v>84.190448250000003</v>
      </c>
      <c r="H16" s="64">
        <f t="shared" si="4"/>
        <v>112.25393099999999</v>
      </c>
      <c r="I16" s="57"/>
      <c r="J16" s="35">
        <v>9</v>
      </c>
      <c r="K16" s="29">
        <f t="shared" si="12"/>
        <v>9075.63933</v>
      </c>
      <c r="L16" s="42">
        <f t="shared" si="5"/>
        <v>1815.1278659999998</v>
      </c>
      <c r="M16" s="42">
        <f t="shared" si="13"/>
        <v>1515.6863775000002</v>
      </c>
      <c r="N16" s="42">
        <f t="shared" si="6"/>
        <v>720.90000000000009</v>
      </c>
      <c r="O16" s="46">
        <f t="shared" si="7"/>
        <v>13127.3535735</v>
      </c>
      <c r="P16" s="30">
        <f t="shared" si="8"/>
        <v>98.455151801249997</v>
      </c>
      <c r="Q16" s="64">
        <f t="shared" si="9"/>
        <v>131.273535735</v>
      </c>
      <c r="R16" s="23"/>
      <c r="S16" s="24"/>
      <c r="T16" s="24"/>
      <c r="U16" s="25"/>
      <c r="V16" s="23"/>
      <c r="W16" s="23"/>
      <c r="X16" s="26"/>
    </row>
    <row r="17" spans="1:24" s="17" customFormat="1" ht="17.100000000000001" customHeight="1">
      <c r="A17" s="35">
        <v>10</v>
      </c>
      <c r="B17" s="29">
        <f t="shared" si="10"/>
        <v>7802.7873749999999</v>
      </c>
      <c r="C17" s="42">
        <f t="shared" si="0"/>
        <v>1560.5574750000001</v>
      </c>
      <c r="D17" s="42">
        <f t="shared" si="11"/>
        <v>1279.9741500000002</v>
      </c>
      <c r="E17" s="42">
        <f t="shared" si="1"/>
        <v>720.90000000000009</v>
      </c>
      <c r="F17" s="46">
        <f t="shared" si="2"/>
        <v>11364.218999999999</v>
      </c>
      <c r="G17" s="30">
        <f t="shared" si="3"/>
        <v>85.231642499999992</v>
      </c>
      <c r="H17" s="64">
        <f t="shared" si="4"/>
        <v>113.64218999999999</v>
      </c>
      <c r="I17" s="57"/>
      <c r="J17" s="35">
        <v>10</v>
      </c>
      <c r="K17" s="29">
        <f t="shared" si="12"/>
        <v>9195.5817000000006</v>
      </c>
      <c r="L17" s="42">
        <f t="shared" si="5"/>
        <v>1839.1163400000003</v>
      </c>
      <c r="M17" s="42">
        <f t="shared" si="13"/>
        <v>1535.7174750000001</v>
      </c>
      <c r="N17" s="42">
        <f t="shared" si="6"/>
        <v>720.90000000000009</v>
      </c>
      <c r="O17" s="46">
        <f t="shared" si="7"/>
        <v>13291.315515</v>
      </c>
      <c r="P17" s="30">
        <f t="shared" si="8"/>
        <v>99.684866362500003</v>
      </c>
      <c r="Q17" s="64">
        <f t="shared" si="9"/>
        <v>132.91315514999999</v>
      </c>
      <c r="R17" s="23"/>
      <c r="S17" s="24"/>
      <c r="T17" s="24"/>
      <c r="U17" s="25"/>
      <c r="V17" s="23"/>
      <c r="W17" s="23"/>
      <c r="X17" s="26"/>
    </row>
    <row r="18" spans="1:24" s="17" customFormat="1" ht="17.100000000000001" customHeight="1">
      <c r="A18" s="35">
        <v>11</v>
      </c>
      <c r="B18" s="29">
        <f t="shared" si="10"/>
        <v>7904.5628624999999</v>
      </c>
      <c r="C18" s="42">
        <f t="shared" si="0"/>
        <v>1580.9125724999999</v>
      </c>
      <c r="D18" s="42">
        <f t="shared" si="11"/>
        <v>1296.6694650000002</v>
      </c>
      <c r="E18" s="42">
        <f t="shared" si="1"/>
        <v>720.90000000000009</v>
      </c>
      <c r="F18" s="46">
        <f t="shared" si="2"/>
        <v>11503.044900000001</v>
      </c>
      <c r="G18" s="30">
        <f t="shared" si="3"/>
        <v>86.27283675000001</v>
      </c>
      <c r="H18" s="64">
        <f t="shared" si="4"/>
        <v>115.030449</v>
      </c>
      <c r="I18" s="57"/>
      <c r="J18" s="35">
        <v>11</v>
      </c>
      <c r="K18" s="29">
        <f t="shared" si="12"/>
        <v>9315.5240699999995</v>
      </c>
      <c r="L18" s="42">
        <f t="shared" si="5"/>
        <v>1863.1048139999998</v>
      </c>
      <c r="M18" s="42">
        <f t="shared" si="13"/>
        <v>1555.7485725000001</v>
      </c>
      <c r="N18" s="42">
        <f t="shared" si="6"/>
        <v>720.90000000000009</v>
      </c>
      <c r="O18" s="46">
        <f t="shared" si="7"/>
        <v>13455.2774565</v>
      </c>
      <c r="P18" s="30">
        <f t="shared" si="8"/>
        <v>100.91458092374999</v>
      </c>
      <c r="Q18" s="64">
        <f t="shared" si="9"/>
        <v>134.55277456499999</v>
      </c>
      <c r="R18" s="23"/>
      <c r="S18" s="24"/>
      <c r="T18" s="24"/>
      <c r="U18" s="25"/>
      <c r="V18" s="23"/>
      <c r="W18" s="23"/>
      <c r="X18" s="26"/>
    </row>
    <row r="19" spans="1:24" s="17" customFormat="1" ht="17.100000000000001" customHeight="1">
      <c r="A19" s="35">
        <v>12</v>
      </c>
      <c r="B19" s="29">
        <f t="shared" si="10"/>
        <v>8006.33835</v>
      </c>
      <c r="C19" s="42">
        <f t="shared" si="0"/>
        <v>1601.26767</v>
      </c>
      <c r="D19" s="42">
        <f t="shared" si="11"/>
        <v>1313.3647800000001</v>
      </c>
      <c r="E19" s="42">
        <f t="shared" si="1"/>
        <v>720.90000000000009</v>
      </c>
      <c r="F19" s="46">
        <f t="shared" si="2"/>
        <v>11641.870799999999</v>
      </c>
      <c r="G19" s="30">
        <f t="shared" si="3"/>
        <v>87.314030999999986</v>
      </c>
      <c r="H19" s="64">
        <f t="shared" si="4"/>
        <v>116.41870799999998</v>
      </c>
      <c r="I19" s="57"/>
      <c r="J19" s="35">
        <v>12</v>
      </c>
      <c r="K19" s="29">
        <f t="shared" si="12"/>
        <v>9435.4664400000001</v>
      </c>
      <c r="L19" s="42">
        <f t="shared" si="5"/>
        <v>1887.0932880000003</v>
      </c>
      <c r="M19" s="42">
        <f t="shared" si="13"/>
        <v>1575.7796700000001</v>
      </c>
      <c r="N19" s="42">
        <f t="shared" si="6"/>
        <v>720.90000000000009</v>
      </c>
      <c r="O19" s="46">
        <f t="shared" si="7"/>
        <v>13619.239398</v>
      </c>
      <c r="P19" s="30">
        <f t="shared" si="8"/>
        <v>102.14429548499999</v>
      </c>
      <c r="Q19" s="64">
        <f t="shared" si="9"/>
        <v>136.19239397999999</v>
      </c>
      <c r="R19" s="23"/>
      <c r="S19" s="24"/>
      <c r="T19" s="24"/>
      <c r="U19" s="25"/>
      <c r="V19" s="23"/>
      <c r="W19" s="23"/>
      <c r="X19" s="26"/>
    </row>
    <row r="20" spans="1:24" s="17" customFormat="1" ht="17.100000000000001" customHeight="1">
      <c r="A20" s="35">
        <v>13</v>
      </c>
      <c r="B20" s="29">
        <f t="shared" si="10"/>
        <v>8108.1138375</v>
      </c>
      <c r="C20" s="42">
        <f t="shared" si="0"/>
        <v>1621.6227675</v>
      </c>
      <c r="D20" s="42">
        <f t="shared" si="11"/>
        <v>1330.0600950000003</v>
      </c>
      <c r="E20" s="42">
        <f t="shared" si="1"/>
        <v>720.90000000000009</v>
      </c>
      <c r="F20" s="46">
        <f t="shared" si="2"/>
        <v>11780.6967</v>
      </c>
      <c r="G20" s="30">
        <f t="shared" si="3"/>
        <v>88.355225250000004</v>
      </c>
      <c r="H20" s="64">
        <f t="shared" si="4"/>
        <v>117.806967</v>
      </c>
      <c r="I20" s="57"/>
      <c r="J20" s="35">
        <v>13</v>
      </c>
      <c r="K20" s="29">
        <f t="shared" si="12"/>
        <v>9555.4088100000008</v>
      </c>
      <c r="L20" s="42">
        <f t="shared" si="5"/>
        <v>1911.0817620000003</v>
      </c>
      <c r="M20" s="42">
        <f t="shared" si="13"/>
        <v>1595.8107675000001</v>
      </c>
      <c r="N20" s="42">
        <f t="shared" si="6"/>
        <v>720.90000000000009</v>
      </c>
      <c r="O20" s="46">
        <f t="shared" si="7"/>
        <v>13783.201339500001</v>
      </c>
      <c r="P20" s="30">
        <f t="shared" si="8"/>
        <v>103.37401004625002</v>
      </c>
      <c r="Q20" s="64">
        <f t="shared" si="9"/>
        <v>137.83201339500002</v>
      </c>
      <c r="R20" s="23"/>
      <c r="S20" s="24"/>
      <c r="T20" s="24"/>
      <c r="U20" s="25"/>
      <c r="V20" s="23"/>
      <c r="W20" s="23"/>
      <c r="X20" s="26"/>
    </row>
    <row r="21" spans="1:24" s="17" customFormat="1" ht="17.100000000000001" customHeight="1">
      <c r="A21" s="35">
        <v>14</v>
      </c>
      <c r="B21" s="29">
        <f t="shared" si="10"/>
        <v>8209.8893250000001</v>
      </c>
      <c r="C21" s="42">
        <f t="shared" si="0"/>
        <v>1641.9778649999998</v>
      </c>
      <c r="D21" s="42">
        <f t="shared" si="11"/>
        <v>1346.7554100000002</v>
      </c>
      <c r="E21" s="42">
        <f t="shared" si="1"/>
        <v>720.90000000000009</v>
      </c>
      <c r="F21" s="46">
        <f t="shared" si="2"/>
        <v>11919.5226</v>
      </c>
      <c r="G21" s="30">
        <f t="shared" si="3"/>
        <v>89.396419500000007</v>
      </c>
      <c r="H21" s="64">
        <f t="shared" si="4"/>
        <v>119.19522600000001</v>
      </c>
      <c r="I21" s="57"/>
      <c r="J21" s="35">
        <v>14</v>
      </c>
      <c r="K21" s="29">
        <f t="shared" si="12"/>
        <v>9675.3511799999997</v>
      </c>
      <c r="L21" s="42">
        <f t="shared" si="5"/>
        <v>1935.0702359999998</v>
      </c>
      <c r="M21" s="42">
        <f t="shared" si="13"/>
        <v>1615.8418650000001</v>
      </c>
      <c r="N21" s="42">
        <f t="shared" si="6"/>
        <v>720.90000000000009</v>
      </c>
      <c r="O21" s="46">
        <f t="shared" si="7"/>
        <v>13947.163280999999</v>
      </c>
      <c r="P21" s="30">
        <f t="shared" si="8"/>
        <v>104.6037246075</v>
      </c>
      <c r="Q21" s="64">
        <f t="shared" si="9"/>
        <v>139.47163280999999</v>
      </c>
      <c r="R21" s="23"/>
      <c r="S21" s="24"/>
      <c r="T21" s="24"/>
      <c r="U21" s="25"/>
      <c r="V21" s="23"/>
      <c r="W21" s="23"/>
      <c r="X21" s="26"/>
    </row>
    <row r="22" spans="1:24" s="17" customFormat="1" ht="17.100000000000001" customHeight="1">
      <c r="A22" s="35">
        <v>15</v>
      </c>
      <c r="B22" s="29">
        <f t="shared" si="10"/>
        <v>8311.6648124999992</v>
      </c>
      <c r="C22" s="42">
        <f t="shared" si="0"/>
        <v>1662.3329624999999</v>
      </c>
      <c r="D22" s="42">
        <f t="shared" si="11"/>
        <v>1363.4507250000001</v>
      </c>
      <c r="E22" s="42">
        <f t="shared" si="1"/>
        <v>720.90000000000009</v>
      </c>
      <c r="F22" s="46">
        <f t="shared" si="2"/>
        <v>12058.3485</v>
      </c>
      <c r="G22" s="30">
        <f t="shared" si="3"/>
        <v>90.437613749999997</v>
      </c>
      <c r="H22" s="64">
        <f t="shared" si="4"/>
        <v>120.583485</v>
      </c>
      <c r="I22" s="57"/>
      <c r="J22" s="35">
        <v>15</v>
      </c>
      <c r="K22" s="29">
        <f t="shared" si="12"/>
        <v>9795.2935500000003</v>
      </c>
      <c r="L22" s="42">
        <f t="shared" si="5"/>
        <v>1959.0587100000002</v>
      </c>
      <c r="M22" s="42">
        <f t="shared" si="13"/>
        <v>1635.8729625000001</v>
      </c>
      <c r="N22" s="42">
        <f t="shared" si="6"/>
        <v>720.90000000000009</v>
      </c>
      <c r="O22" s="46">
        <f t="shared" si="7"/>
        <v>14111.125222499999</v>
      </c>
      <c r="P22" s="30">
        <f t="shared" si="8"/>
        <v>105.83343916874999</v>
      </c>
      <c r="Q22" s="64">
        <f t="shared" si="9"/>
        <v>141.11125222499999</v>
      </c>
      <c r="R22" s="23"/>
      <c r="S22" s="24"/>
      <c r="T22" s="24"/>
      <c r="U22" s="25"/>
      <c r="V22" s="23"/>
      <c r="W22" s="23"/>
      <c r="X22" s="26"/>
    </row>
    <row r="23" spans="1:24" s="17" customFormat="1" ht="17.100000000000001" customHeight="1">
      <c r="A23" s="35">
        <v>16</v>
      </c>
      <c r="B23" s="29">
        <f t="shared" si="10"/>
        <v>8413.4403000000002</v>
      </c>
      <c r="C23" s="42">
        <f t="shared" si="0"/>
        <v>1682.6880600000002</v>
      </c>
      <c r="D23" s="42">
        <f t="shared" si="11"/>
        <v>1380.1460400000001</v>
      </c>
      <c r="E23" s="42">
        <f t="shared" si="1"/>
        <v>720.90000000000009</v>
      </c>
      <c r="F23" s="46">
        <f t="shared" si="2"/>
        <v>12197.1744</v>
      </c>
      <c r="G23" s="30">
        <f t="shared" si="3"/>
        <v>91.478808000000001</v>
      </c>
      <c r="H23" s="64">
        <f t="shared" si="4"/>
        <v>121.971744</v>
      </c>
      <c r="I23" s="57"/>
      <c r="J23" s="35">
        <v>16</v>
      </c>
      <c r="K23" s="29">
        <f t="shared" si="12"/>
        <v>9915.235920000001</v>
      </c>
      <c r="L23" s="42">
        <f t="shared" si="5"/>
        <v>1983.047184</v>
      </c>
      <c r="M23" s="42">
        <f t="shared" si="13"/>
        <v>1655.9040600000001</v>
      </c>
      <c r="N23" s="42">
        <f t="shared" si="6"/>
        <v>720.90000000000009</v>
      </c>
      <c r="O23" s="46">
        <f t="shared" si="7"/>
        <v>14275.087164000002</v>
      </c>
      <c r="P23" s="30">
        <f t="shared" si="8"/>
        <v>107.06315373000001</v>
      </c>
      <c r="Q23" s="64">
        <f t="shared" si="9"/>
        <v>142.75087164000001</v>
      </c>
      <c r="R23" s="23"/>
      <c r="S23" s="24"/>
      <c r="T23" s="24"/>
      <c r="U23" s="25"/>
      <c r="V23" s="23"/>
      <c r="W23" s="23"/>
      <c r="X23" s="26"/>
    </row>
    <row r="24" spans="1:24" s="17" customFormat="1" ht="17.100000000000001" customHeight="1">
      <c r="A24" s="35">
        <v>17</v>
      </c>
      <c r="B24" s="29">
        <f t="shared" si="10"/>
        <v>8515.2157875000012</v>
      </c>
      <c r="C24" s="42">
        <f t="shared" si="0"/>
        <v>1703.0431575</v>
      </c>
      <c r="D24" s="42">
        <f t="shared" si="11"/>
        <v>1396.8413550000002</v>
      </c>
      <c r="E24" s="42">
        <f t="shared" si="1"/>
        <v>720.90000000000009</v>
      </c>
      <c r="F24" s="46">
        <f t="shared" si="2"/>
        <v>12336.000300000002</v>
      </c>
      <c r="G24" s="30">
        <f t="shared" si="3"/>
        <v>92.520002250000019</v>
      </c>
      <c r="H24" s="64">
        <f t="shared" si="4"/>
        <v>123.36000300000002</v>
      </c>
      <c r="I24" s="57"/>
      <c r="J24" s="35">
        <v>17</v>
      </c>
      <c r="K24" s="29">
        <f t="shared" si="12"/>
        <v>10035.17829</v>
      </c>
      <c r="L24" s="42">
        <f t="shared" si="5"/>
        <v>2007.0356579999998</v>
      </c>
      <c r="M24" s="42">
        <f t="shared" si="13"/>
        <v>1675.9351575000001</v>
      </c>
      <c r="N24" s="42">
        <f t="shared" si="6"/>
        <v>720.90000000000009</v>
      </c>
      <c r="O24" s="46">
        <f t="shared" si="7"/>
        <v>14439.0491055</v>
      </c>
      <c r="P24" s="30">
        <f t="shared" si="8"/>
        <v>108.29286829125002</v>
      </c>
      <c r="Q24" s="64">
        <f t="shared" si="9"/>
        <v>144.39049105500001</v>
      </c>
      <c r="R24" s="23"/>
      <c r="S24" s="24"/>
      <c r="T24" s="24"/>
      <c r="U24" s="25"/>
      <c r="V24" s="23"/>
      <c r="W24" s="23"/>
      <c r="X24" s="26"/>
    </row>
    <row r="25" spans="1:24" s="17" customFormat="1" ht="17.100000000000001" customHeight="1">
      <c r="A25" s="35">
        <v>18</v>
      </c>
      <c r="B25" s="29">
        <f t="shared" si="10"/>
        <v>8616.9912750000003</v>
      </c>
      <c r="C25" s="42">
        <f t="shared" si="0"/>
        <v>1723.3982550000001</v>
      </c>
      <c r="D25" s="42">
        <f t="shared" si="11"/>
        <v>1413.5366700000002</v>
      </c>
      <c r="E25" s="42">
        <f t="shared" si="1"/>
        <v>720.90000000000009</v>
      </c>
      <c r="F25" s="46">
        <f t="shared" si="2"/>
        <v>12474.8262</v>
      </c>
      <c r="G25" s="30">
        <f t="shared" si="3"/>
        <v>93.561196499999994</v>
      </c>
      <c r="H25" s="64">
        <f t="shared" si="4"/>
        <v>124.748262</v>
      </c>
      <c r="I25" s="57"/>
      <c r="J25" s="35">
        <v>18</v>
      </c>
      <c r="K25" s="29">
        <f t="shared" si="12"/>
        <v>10155.12066</v>
      </c>
      <c r="L25" s="42">
        <f t="shared" si="5"/>
        <v>2031.024132</v>
      </c>
      <c r="M25" s="42">
        <f t="shared" si="13"/>
        <v>1695.966255</v>
      </c>
      <c r="N25" s="42">
        <f t="shared" si="6"/>
        <v>720.90000000000009</v>
      </c>
      <c r="O25" s="46">
        <f t="shared" si="7"/>
        <v>14603.011047</v>
      </c>
      <c r="P25" s="30">
        <f t="shared" si="8"/>
        <v>109.52258285250001</v>
      </c>
      <c r="Q25" s="64">
        <f t="shared" si="9"/>
        <v>146.03011047000001</v>
      </c>
      <c r="R25" s="23"/>
      <c r="S25" s="24"/>
      <c r="T25" s="24"/>
      <c r="U25" s="25"/>
      <c r="V25" s="23"/>
      <c r="W25" s="23"/>
      <c r="X25" s="26"/>
    </row>
    <row r="26" spans="1:24" s="17" customFormat="1" ht="17.100000000000001" customHeight="1">
      <c r="A26" s="35">
        <v>19</v>
      </c>
      <c r="B26" s="29">
        <f t="shared" si="10"/>
        <v>8718.7667624999995</v>
      </c>
      <c r="C26" s="42">
        <f t="shared" si="0"/>
        <v>1743.7533525000001</v>
      </c>
      <c r="D26" s="42">
        <f t="shared" si="11"/>
        <v>1430.2319850000001</v>
      </c>
      <c r="E26" s="42">
        <f t="shared" si="1"/>
        <v>720.90000000000009</v>
      </c>
      <c r="F26" s="46">
        <f t="shared" si="2"/>
        <v>12613.652099999999</v>
      </c>
      <c r="G26" s="30">
        <f t="shared" si="3"/>
        <v>94.602390749999984</v>
      </c>
      <c r="H26" s="64">
        <f t="shared" si="4"/>
        <v>126.13652099999999</v>
      </c>
      <c r="I26" s="57"/>
      <c r="J26" s="35">
        <v>19</v>
      </c>
      <c r="K26" s="29">
        <f t="shared" si="12"/>
        <v>10275.063030000001</v>
      </c>
      <c r="L26" s="42">
        <f t="shared" si="5"/>
        <v>2055.0126060000002</v>
      </c>
      <c r="M26" s="42">
        <f t="shared" si="13"/>
        <v>1715.9973525</v>
      </c>
      <c r="N26" s="42">
        <f t="shared" si="6"/>
        <v>720.90000000000009</v>
      </c>
      <c r="O26" s="46">
        <f t="shared" si="7"/>
        <v>14766.972988500002</v>
      </c>
      <c r="P26" s="30">
        <f t="shared" si="8"/>
        <v>110.75229741375</v>
      </c>
      <c r="Q26" s="64">
        <f t="shared" si="9"/>
        <v>147.66972988500001</v>
      </c>
      <c r="R26" s="23"/>
      <c r="S26" s="24"/>
      <c r="T26" s="24"/>
      <c r="U26" s="25"/>
      <c r="V26" s="23"/>
      <c r="W26" s="23"/>
      <c r="X26" s="26"/>
    </row>
    <row r="27" spans="1:24" s="17" customFormat="1" ht="17.100000000000001" customHeight="1">
      <c r="A27" s="35">
        <v>20</v>
      </c>
      <c r="B27" s="29">
        <f t="shared" si="10"/>
        <v>8820.5422500000004</v>
      </c>
      <c r="C27" s="42">
        <f t="shared" si="0"/>
        <v>1764.1084499999999</v>
      </c>
      <c r="D27" s="42">
        <f t="shared" si="11"/>
        <v>1446.9273000000003</v>
      </c>
      <c r="E27" s="42">
        <f t="shared" si="1"/>
        <v>720.90000000000009</v>
      </c>
      <c r="F27" s="46">
        <f t="shared" si="2"/>
        <v>12752.478000000001</v>
      </c>
      <c r="G27" s="30">
        <f t="shared" si="3"/>
        <v>95.643585000000002</v>
      </c>
      <c r="H27" s="64">
        <f t="shared" si="4"/>
        <v>127.52478000000001</v>
      </c>
      <c r="I27" s="57"/>
      <c r="J27" s="35">
        <v>20</v>
      </c>
      <c r="K27" s="29">
        <f t="shared" si="12"/>
        <v>10395.0054</v>
      </c>
      <c r="L27" s="42">
        <f t="shared" si="5"/>
        <v>2079.00108</v>
      </c>
      <c r="M27" s="42">
        <f t="shared" si="13"/>
        <v>1736.02845</v>
      </c>
      <c r="N27" s="42">
        <f t="shared" si="6"/>
        <v>720.90000000000009</v>
      </c>
      <c r="O27" s="46">
        <f t="shared" si="7"/>
        <v>14930.934929999999</v>
      </c>
      <c r="P27" s="30">
        <f t="shared" si="8"/>
        <v>111.98201197500001</v>
      </c>
      <c r="Q27" s="64">
        <f t="shared" si="9"/>
        <v>149.30934930000001</v>
      </c>
      <c r="R27" s="23"/>
      <c r="S27" s="24"/>
      <c r="T27" s="24"/>
      <c r="U27" s="25"/>
      <c r="V27" s="23"/>
      <c r="W27" s="23"/>
      <c r="X27" s="26"/>
    </row>
    <row r="28" spans="1:24" s="17" customFormat="1" ht="17.100000000000001" customHeight="1">
      <c r="A28" s="35">
        <v>21</v>
      </c>
      <c r="B28" s="29">
        <f t="shared" si="10"/>
        <v>8922.3177374999996</v>
      </c>
      <c r="C28" s="42">
        <f t="shared" si="0"/>
        <v>1784.4635475</v>
      </c>
      <c r="D28" s="42">
        <f t="shared" si="11"/>
        <v>1463.6226150000002</v>
      </c>
      <c r="E28" s="42">
        <f t="shared" si="1"/>
        <v>720.90000000000009</v>
      </c>
      <c r="F28" s="46">
        <f t="shared" si="2"/>
        <v>12891.303899999999</v>
      </c>
      <c r="G28" s="30">
        <f t="shared" si="3"/>
        <v>96.684779249999991</v>
      </c>
      <c r="H28" s="64">
        <f t="shared" si="4"/>
        <v>128.913039</v>
      </c>
      <c r="I28" s="57"/>
      <c r="J28" s="35">
        <v>21</v>
      </c>
      <c r="K28" s="29">
        <f t="shared" si="12"/>
        <v>10514.947770000001</v>
      </c>
      <c r="L28" s="42">
        <f t="shared" si="5"/>
        <v>2102.9895540000002</v>
      </c>
      <c r="M28" s="42">
        <f t="shared" si="13"/>
        <v>1756.0595475</v>
      </c>
      <c r="N28" s="42">
        <f t="shared" si="6"/>
        <v>720.90000000000009</v>
      </c>
      <c r="O28" s="46">
        <f t="shared" si="7"/>
        <v>15094.896871499999</v>
      </c>
      <c r="P28" s="30">
        <f t="shared" si="8"/>
        <v>113.21172653624998</v>
      </c>
      <c r="Q28" s="64">
        <f t="shared" si="9"/>
        <v>150.94896871499998</v>
      </c>
      <c r="R28" s="23"/>
      <c r="S28" s="24"/>
      <c r="T28" s="24"/>
      <c r="U28" s="25"/>
      <c r="V28" s="23"/>
      <c r="W28" s="23"/>
      <c r="X28" s="26"/>
    </row>
    <row r="29" spans="1:24" s="17" customFormat="1" ht="17.100000000000001" customHeight="1">
      <c r="A29" s="35">
        <v>22</v>
      </c>
      <c r="B29" s="29">
        <f t="shared" si="10"/>
        <v>9024.0932250000005</v>
      </c>
      <c r="C29" s="42">
        <f t="shared" si="0"/>
        <v>1804.8186450000003</v>
      </c>
      <c r="D29" s="42">
        <f t="shared" si="11"/>
        <v>1480.3179300000002</v>
      </c>
      <c r="E29" s="42">
        <f t="shared" si="1"/>
        <v>720.90000000000009</v>
      </c>
      <c r="F29" s="46">
        <f t="shared" si="2"/>
        <v>13030.129800000001</v>
      </c>
      <c r="G29" s="30">
        <f t="shared" si="3"/>
        <v>97.725973500000009</v>
      </c>
      <c r="H29" s="64">
        <f t="shared" si="4"/>
        <v>130.301298</v>
      </c>
      <c r="I29" s="57"/>
      <c r="J29" s="35">
        <v>22</v>
      </c>
      <c r="K29" s="29">
        <f t="shared" si="12"/>
        <v>10634.89014</v>
      </c>
      <c r="L29" s="42">
        <f t="shared" si="5"/>
        <v>2126.978028</v>
      </c>
      <c r="M29" s="42">
        <f t="shared" si="13"/>
        <v>1776.0906450000002</v>
      </c>
      <c r="N29" s="42">
        <f t="shared" si="6"/>
        <v>720.90000000000009</v>
      </c>
      <c r="O29" s="46">
        <f t="shared" si="7"/>
        <v>15258.858812999999</v>
      </c>
      <c r="P29" s="30">
        <f t="shared" si="8"/>
        <v>114.44144109749999</v>
      </c>
      <c r="Q29" s="64">
        <f t="shared" si="9"/>
        <v>152.58858812999998</v>
      </c>
      <c r="R29" s="23"/>
      <c r="S29" s="24"/>
      <c r="T29" s="24"/>
      <c r="U29" s="25"/>
      <c r="V29" s="23"/>
      <c r="W29" s="23"/>
      <c r="X29" s="26"/>
    </row>
    <row r="30" spans="1:24" s="17" customFormat="1" ht="17.100000000000001" customHeight="1">
      <c r="A30" s="35">
        <v>23</v>
      </c>
      <c r="B30" s="29">
        <f t="shared" si="10"/>
        <v>9125.8687124999997</v>
      </c>
      <c r="C30" s="42">
        <f t="shared" si="0"/>
        <v>1825.1737424999999</v>
      </c>
      <c r="D30" s="42">
        <f t="shared" si="11"/>
        <v>1497.0132450000001</v>
      </c>
      <c r="E30" s="42">
        <f t="shared" si="1"/>
        <v>720.90000000000009</v>
      </c>
      <c r="F30" s="46">
        <f t="shared" si="2"/>
        <v>13168.955699999999</v>
      </c>
      <c r="G30" s="30">
        <f t="shared" si="3"/>
        <v>98.767167749999984</v>
      </c>
      <c r="H30" s="64">
        <f t="shared" si="4"/>
        <v>131.68955699999998</v>
      </c>
      <c r="I30" s="57"/>
      <c r="J30" s="35">
        <v>23</v>
      </c>
      <c r="K30" s="29">
        <f t="shared" si="12"/>
        <v>10754.83251</v>
      </c>
      <c r="L30" s="42">
        <f t="shared" si="5"/>
        <v>2150.9665020000002</v>
      </c>
      <c r="M30" s="42">
        <f t="shared" si="13"/>
        <v>1796.1217425</v>
      </c>
      <c r="N30" s="42">
        <f t="shared" si="6"/>
        <v>720.90000000000009</v>
      </c>
      <c r="O30" s="46">
        <f t="shared" si="7"/>
        <v>15422.820754499999</v>
      </c>
      <c r="P30" s="30">
        <f t="shared" si="8"/>
        <v>115.67115565874998</v>
      </c>
      <c r="Q30" s="64">
        <f t="shared" si="9"/>
        <v>154.22820754499998</v>
      </c>
      <c r="R30" s="23"/>
      <c r="S30" s="24"/>
      <c r="T30" s="24"/>
      <c r="U30" s="25"/>
      <c r="V30" s="23"/>
      <c r="W30" s="23"/>
      <c r="X30" s="26"/>
    </row>
    <row r="31" spans="1:24" s="17" customFormat="1" ht="17.100000000000001" customHeight="1">
      <c r="A31" s="35">
        <v>24</v>
      </c>
      <c r="B31" s="29">
        <f t="shared" si="10"/>
        <v>9227.6442000000006</v>
      </c>
      <c r="C31" s="42">
        <f t="shared" si="0"/>
        <v>1845.5288400000002</v>
      </c>
      <c r="D31" s="42">
        <f t="shared" si="11"/>
        <v>1513.7085600000003</v>
      </c>
      <c r="E31" s="42">
        <f t="shared" si="1"/>
        <v>720.90000000000009</v>
      </c>
      <c r="F31" s="46">
        <f t="shared" si="2"/>
        <v>13307.781600000002</v>
      </c>
      <c r="G31" s="30">
        <f t="shared" si="3"/>
        <v>99.808362000000017</v>
      </c>
      <c r="H31" s="64">
        <f t="shared" si="4"/>
        <v>133.07781600000001</v>
      </c>
      <c r="I31" s="57"/>
      <c r="J31" s="35">
        <v>24</v>
      </c>
      <c r="K31" s="29">
        <f t="shared" si="12"/>
        <v>10874.774880000001</v>
      </c>
      <c r="L31" s="42">
        <f t="shared" si="5"/>
        <v>2174.954976</v>
      </c>
      <c r="M31" s="42">
        <f t="shared" si="13"/>
        <v>1816.1528400000002</v>
      </c>
      <c r="N31" s="42">
        <f t="shared" si="6"/>
        <v>720.90000000000009</v>
      </c>
      <c r="O31" s="46">
        <f t="shared" si="7"/>
        <v>15586.782696000002</v>
      </c>
      <c r="P31" s="30">
        <f t="shared" si="8"/>
        <v>116.90087022000003</v>
      </c>
      <c r="Q31" s="64">
        <f t="shared" si="9"/>
        <v>155.86782696000003</v>
      </c>
      <c r="R31" s="23"/>
      <c r="S31" s="24"/>
      <c r="T31" s="24"/>
      <c r="U31" s="25"/>
      <c r="V31" s="23"/>
      <c r="W31" s="23"/>
      <c r="X31" s="26"/>
    </row>
    <row r="32" spans="1:24" s="17" customFormat="1" ht="17.100000000000001" customHeight="1" thickBot="1">
      <c r="A32" s="36">
        <v>25</v>
      </c>
      <c r="B32" s="32">
        <f t="shared" si="10"/>
        <v>9329.4196874999998</v>
      </c>
      <c r="C32" s="66">
        <f t="shared" si="0"/>
        <v>1865.8839374999998</v>
      </c>
      <c r="D32" s="66">
        <f t="shared" si="11"/>
        <v>1530.4038750000002</v>
      </c>
      <c r="E32" s="66">
        <f t="shared" si="1"/>
        <v>720.90000000000009</v>
      </c>
      <c r="F32" s="72">
        <f t="shared" si="2"/>
        <v>13446.6075</v>
      </c>
      <c r="G32" s="33">
        <f t="shared" si="3"/>
        <v>100.84955624999999</v>
      </c>
      <c r="H32" s="65">
        <f t="shared" si="4"/>
        <v>134.46607499999999</v>
      </c>
      <c r="I32" s="57"/>
      <c r="J32" s="36">
        <v>25</v>
      </c>
      <c r="K32" s="32">
        <f t="shared" si="12"/>
        <v>10994.71725</v>
      </c>
      <c r="L32" s="66">
        <f t="shared" si="5"/>
        <v>2198.9434500000002</v>
      </c>
      <c r="M32" s="66">
        <f t="shared" si="13"/>
        <v>1836.1839375</v>
      </c>
      <c r="N32" s="66">
        <f t="shared" si="6"/>
        <v>720.90000000000009</v>
      </c>
      <c r="O32" s="72">
        <f t="shared" si="7"/>
        <v>15750.7446375</v>
      </c>
      <c r="P32" s="33">
        <f t="shared" si="8"/>
        <v>118.13058478125001</v>
      </c>
      <c r="Q32" s="65">
        <f t="shared" si="9"/>
        <v>157.507446375</v>
      </c>
      <c r="R32" s="23"/>
      <c r="S32" s="24"/>
      <c r="T32" s="24"/>
      <c r="U32" s="25"/>
      <c r="V32" s="23"/>
      <c r="W32" s="23"/>
      <c r="X32" s="26"/>
    </row>
    <row r="33" spans="1:24" ht="14.25" hidden="1" customHeight="1">
      <c r="F33" s="7"/>
      <c r="G33" s="7"/>
      <c r="H33" s="7"/>
      <c r="I33" s="7"/>
      <c r="L33" s="67">
        <f t="shared" ref="L33:L34" si="14">K33*19.042%</f>
        <v>0</v>
      </c>
      <c r="M33" s="67">
        <f t="shared" ref="M33:M34" si="15">(K33+L33)*19.9934%</f>
        <v>0</v>
      </c>
      <c r="N33" s="68">
        <f t="shared" si="6"/>
        <v>720.90000000000009</v>
      </c>
      <c r="O33" s="7"/>
      <c r="P33" s="5"/>
      <c r="Q33" s="5"/>
      <c r="R33" s="5"/>
      <c r="S33" s="5"/>
      <c r="T33" s="5"/>
      <c r="U33" s="5"/>
      <c r="V33" s="5"/>
      <c r="W33" s="5"/>
      <c r="X33" s="5"/>
    </row>
    <row r="34" spans="1:24" hidden="1">
      <c r="F34" s="7"/>
      <c r="G34" s="7"/>
      <c r="H34" s="7"/>
      <c r="I34" s="7"/>
      <c r="L34" s="29">
        <f t="shared" si="14"/>
        <v>0</v>
      </c>
      <c r="M34" s="29">
        <f t="shared" si="15"/>
        <v>0</v>
      </c>
      <c r="N34" s="42">
        <f t="shared" si="6"/>
        <v>720.90000000000009</v>
      </c>
      <c r="O34" s="7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112"/>
      <c r="B35" s="112"/>
      <c r="C35" s="112"/>
      <c r="D35" s="112"/>
      <c r="E35" s="112"/>
      <c r="F35" s="112"/>
      <c r="G35" s="56"/>
      <c r="H35" s="56"/>
      <c r="I35" s="56"/>
      <c r="J35" s="112"/>
      <c r="K35" s="112"/>
      <c r="L35" s="112"/>
      <c r="M35" s="112"/>
      <c r="N35" s="112"/>
      <c r="O35" s="112"/>
      <c r="P35" s="5"/>
      <c r="Q35" s="5"/>
      <c r="R35" s="5"/>
      <c r="S35" s="5"/>
      <c r="T35" s="5"/>
      <c r="U35" s="5"/>
      <c r="V35" s="5"/>
      <c r="W35" s="5"/>
      <c r="X35" s="5"/>
    </row>
    <row r="36" spans="1:24" ht="6" customHeight="1">
      <c r="F36" s="7"/>
      <c r="G36" s="7"/>
      <c r="H36" s="7"/>
      <c r="I36" s="7"/>
      <c r="O36" s="7"/>
      <c r="P36" s="5"/>
      <c r="Q36" s="5"/>
      <c r="R36" s="5"/>
      <c r="S36" s="5"/>
      <c r="T36" s="5"/>
      <c r="U36" s="5"/>
      <c r="V36" s="5"/>
      <c r="W36" s="5"/>
      <c r="X36" s="5"/>
    </row>
    <row r="37" spans="1:24" ht="15" customHeight="1">
      <c r="A37" s="113"/>
      <c r="B37" s="113"/>
      <c r="C37" s="113"/>
      <c r="D37" s="113"/>
      <c r="E37" s="113"/>
      <c r="J37" s="113"/>
      <c r="K37" s="113"/>
      <c r="L37" s="113"/>
      <c r="M37" s="113"/>
      <c r="N37" s="113"/>
      <c r="P37" s="5"/>
      <c r="Q37" s="5"/>
      <c r="R37" s="5"/>
      <c r="S37" s="5"/>
      <c r="T37" s="5"/>
      <c r="U37" s="5"/>
      <c r="V37" s="5"/>
      <c r="W37" s="5"/>
      <c r="X37" s="5"/>
    </row>
    <row r="38" spans="1:24" ht="19.5" customHeight="1">
      <c r="P38" s="5"/>
      <c r="Q38" s="5"/>
      <c r="R38" s="5"/>
      <c r="S38" s="5"/>
      <c r="T38" s="5"/>
      <c r="U38" s="5"/>
      <c r="V38" s="5"/>
      <c r="W38" s="5"/>
      <c r="X38" s="5"/>
    </row>
  </sheetData>
  <mergeCells count="4">
    <mergeCell ref="A37:E37"/>
    <mergeCell ref="J37:N37"/>
    <mergeCell ref="A35:F35"/>
    <mergeCell ref="J35:O35"/>
  </mergeCells>
  <phoneticPr fontId="14" type="noConversion"/>
  <printOptions horizontalCentered="1"/>
  <pageMargins left="0.47244094488188981" right="0.74803149606299213" top="0.27559055118110237" bottom="0.27559055118110237" header="0.15748031496062992" footer="0"/>
  <pageSetup paperSize="5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topLeftCell="A2" workbookViewId="0">
      <selection activeCell="F7" sqref="F7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8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9.5">
      <c r="A2" s="69" t="s">
        <v>42</v>
      </c>
      <c r="J2" s="69" t="s">
        <v>42</v>
      </c>
    </row>
    <row r="3" spans="1:26" ht="13.5" thickBot="1">
      <c r="A3" s="27" t="s">
        <v>23</v>
      </c>
      <c r="R3" s="27" t="s">
        <v>35</v>
      </c>
    </row>
    <row r="4" spans="1:26" ht="16.5" thickBot="1">
      <c r="A4" s="3" t="s">
        <v>9</v>
      </c>
      <c r="E4" s="4"/>
      <c r="F4" s="70" t="s">
        <v>50</v>
      </c>
      <c r="G4" s="73"/>
      <c r="H4" s="75"/>
      <c r="I4" s="5"/>
      <c r="J4" s="3" t="s">
        <v>19</v>
      </c>
      <c r="N4" s="4"/>
      <c r="O4" s="70" t="s">
        <v>50</v>
      </c>
      <c r="P4" s="73"/>
      <c r="Q4" s="75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60" t="s">
        <v>2</v>
      </c>
      <c r="B6" s="61" t="s">
        <v>1</v>
      </c>
      <c r="C6" s="62" t="s">
        <v>3</v>
      </c>
      <c r="D6" s="61" t="s">
        <v>4</v>
      </c>
      <c r="E6" s="61" t="s">
        <v>49</v>
      </c>
      <c r="F6" s="61" t="s">
        <v>5</v>
      </c>
      <c r="G6" s="61" t="s">
        <v>40</v>
      </c>
      <c r="H6" s="63" t="s">
        <v>41</v>
      </c>
      <c r="I6" s="15"/>
      <c r="J6" s="60" t="s">
        <v>2</v>
      </c>
      <c r="K6" s="61" t="s">
        <v>1</v>
      </c>
      <c r="L6" s="62" t="s">
        <v>3</v>
      </c>
      <c r="M6" s="61" t="s">
        <v>4</v>
      </c>
      <c r="N6" s="61" t="s">
        <v>47</v>
      </c>
      <c r="O6" s="61" t="s">
        <v>5</v>
      </c>
      <c r="P6" s="61" t="s">
        <v>40</v>
      </c>
      <c r="Q6" s="63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50" customFormat="1" ht="17.100000000000001" customHeight="1">
      <c r="A7" s="49" t="s">
        <v>6</v>
      </c>
      <c r="B7" s="42">
        <f>6065.74*1.35</f>
        <v>8188.7489999999998</v>
      </c>
      <c r="C7" s="42">
        <f>B7*20/100</f>
        <v>1637.7497999999998</v>
      </c>
      <c r="D7" s="42">
        <f>1015.36*1.35</f>
        <v>1370.7360000000001</v>
      </c>
      <c r="E7" s="42">
        <f>534*1.35</f>
        <v>720.90000000000009</v>
      </c>
      <c r="F7" s="46">
        <f>SUM(B7:E7)</f>
        <v>11918.1348</v>
      </c>
      <c r="G7" s="30">
        <f>F7/200*1.5</f>
        <v>89.386010999999996</v>
      </c>
      <c r="H7" s="64">
        <f>F7/200*2</f>
        <v>119.181348</v>
      </c>
      <c r="I7" s="23"/>
      <c r="J7" s="49" t="s">
        <v>6</v>
      </c>
      <c r="K7" s="42">
        <f>5851.45*1.35</f>
        <v>7899.4575000000004</v>
      </c>
      <c r="L7" s="42">
        <f>K7*20/100</f>
        <v>1579.8915000000002</v>
      </c>
      <c r="M7" s="42">
        <f>976.03*1.35</f>
        <v>1317.6405</v>
      </c>
      <c r="N7" s="42">
        <f>534*1.35</f>
        <v>720.90000000000009</v>
      </c>
      <c r="O7" s="46">
        <f>SUM(K7:N7)</f>
        <v>11517.889499999999</v>
      </c>
      <c r="P7" s="30">
        <f>O7/200*1.5</f>
        <v>86.384171249999994</v>
      </c>
      <c r="Q7" s="64">
        <f>O7/200*2</f>
        <v>115.178895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8311.5802349999994</v>
      </c>
      <c r="C8" s="42">
        <f t="shared" ref="C8:C32" si="0">B8*20/100</f>
        <v>1662.316047</v>
      </c>
      <c r="D8" s="42">
        <f>+$D$7+$D$7*0.015*A8</f>
        <v>1391.2970400000002</v>
      </c>
      <c r="E8" s="42">
        <f t="shared" ref="E8:E32" si="1">534*1.35</f>
        <v>720.90000000000009</v>
      </c>
      <c r="F8" s="46">
        <f t="shared" ref="F8:F32" si="2">SUM(B8:E8)</f>
        <v>12086.093321999999</v>
      </c>
      <c r="G8" s="30">
        <f t="shared" ref="G8:G32" si="3">F8/200*1.5</f>
        <v>90.645699914999994</v>
      </c>
      <c r="H8" s="64">
        <f t="shared" ref="H8:H32" si="4">F8/200*2</f>
        <v>120.86093321999999</v>
      </c>
      <c r="I8" s="16"/>
      <c r="J8" s="35">
        <v>1</v>
      </c>
      <c r="K8" s="29">
        <f>($K$7*1.5%*J8)+$K$7</f>
        <v>8017.9493625000005</v>
      </c>
      <c r="L8" s="42">
        <f t="shared" ref="L8:L32" si="5">K8*20/100</f>
        <v>1603.5898725</v>
      </c>
      <c r="M8" s="42">
        <f>+$M$7+$M$7*0.015*J8</f>
        <v>1337.4051075</v>
      </c>
      <c r="N8" s="42">
        <f t="shared" ref="N8:N34" si="6">534*1.35</f>
        <v>720.90000000000009</v>
      </c>
      <c r="O8" s="46">
        <f t="shared" ref="O8:O32" si="7">SUM(K8:N8)</f>
        <v>11679.8443425</v>
      </c>
      <c r="P8" s="30">
        <f t="shared" ref="P8:P32" si="8">O8/200*1.5</f>
        <v>87.598832568749998</v>
      </c>
      <c r="Q8" s="64">
        <f t="shared" ref="Q8:Q32" si="9">O8/200*2</f>
        <v>116.798443425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10">($B$7*1.5%*A9)+$B$7</f>
        <v>8434.4114699999991</v>
      </c>
      <c r="C9" s="42">
        <f t="shared" si="0"/>
        <v>1686.8822939999998</v>
      </c>
      <c r="D9" s="42">
        <f t="shared" ref="D9:D32" si="11">+$D$7+$D$7*0.015*A9</f>
        <v>1411.8580800000002</v>
      </c>
      <c r="E9" s="42">
        <f t="shared" si="1"/>
        <v>720.90000000000009</v>
      </c>
      <c r="F9" s="46">
        <f t="shared" si="2"/>
        <v>12254.051843999998</v>
      </c>
      <c r="G9" s="30">
        <f t="shared" si="3"/>
        <v>91.905388829999978</v>
      </c>
      <c r="H9" s="64">
        <f t="shared" si="4"/>
        <v>122.54051843999997</v>
      </c>
      <c r="I9" s="16"/>
      <c r="J9" s="35">
        <v>2</v>
      </c>
      <c r="K9" s="29">
        <f t="shared" ref="K9:K32" si="12">($K$7*1.5%*J9)+$K$7</f>
        <v>8136.4412250000005</v>
      </c>
      <c r="L9" s="42">
        <f t="shared" si="5"/>
        <v>1627.2882450000002</v>
      </c>
      <c r="M9" s="42">
        <f t="shared" ref="M9:M32" si="13">+$M$7+$M$7*0.015*J9</f>
        <v>1357.169715</v>
      </c>
      <c r="N9" s="42">
        <f t="shared" si="6"/>
        <v>720.90000000000009</v>
      </c>
      <c r="O9" s="46">
        <f t="shared" si="7"/>
        <v>11841.799185</v>
      </c>
      <c r="P9" s="30">
        <f t="shared" si="8"/>
        <v>88.813493887499988</v>
      </c>
      <c r="Q9" s="64">
        <f t="shared" si="9"/>
        <v>118.41799184999999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10"/>
        <v>8557.2427050000006</v>
      </c>
      <c r="C10" s="42">
        <f t="shared" si="0"/>
        <v>1711.448541</v>
      </c>
      <c r="D10" s="42">
        <f t="shared" si="11"/>
        <v>1432.41912</v>
      </c>
      <c r="E10" s="42">
        <f t="shared" si="1"/>
        <v>720.90000000000009</v>
      </c>
      <c r="F10" s="46">
        <f t="shared" si="2"/>
        <v>12422.010366</v>
      </c>
      <c r="G10" s="30">
        <f t="shared" si="3"/>
        <v>93.165077745000005</v>
      </c>
      <c r="H10" s="64">
        <f t="shared" si="4"/>
        <v>124.22010366000001</v>
      </c>
      <c r="I10" s="16"/>
      <c r="J10" s="35">
        <v>3</v>
      </c>
      <c r="K10" s="29">
        <f t="shared" si="12"/>
        <v>8254.9330874999996</v>
      </c>
      <c r="L10" s="42">
        <f t="shared" si="5"/>
        <v>1650.9866175</v>
      </c>
      <c r="M10" s="42">
        <f t="shared" si="13"/>
        <v>1376.9343225</v>
      </c>
      <c r="N10" s="42">
        <f t="shared" si="6"/>
        <v>720.90000000000009</v>
      </c>
      <c r="O10" s="46">
        <f t="shared" si="7"/>
        <v>12003.754027499999</v>
      </c>
      <c r="P10" s="30">
        <f t="shared" si="8"/>
        <v>90.028155206250005</v>
      </c>
      <c r="Q10" s="64">
        <f t="shared" si="9"/>
        <v>120.037540275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10"/>
        <v>8680.0739400000002</v>
      </c>
      <c r="C11" s="42">
        <f t="shared" si="0"/>
        <v>1736.0147880000002</v>
      </c>
      <c r="D11" s="42">
        <f t="shared" si="11"/>
        <v>1452.9801600000001</v>
      </c>
      <c r="E11" s="42">
        <f t="shared" si="1"/>
        <v>720.90000000000009</v>
      </c>
      <c r="F11" s="46">
        <f t="shared" si="2"/>
        <v>12589.968888000001</v>
      </c>
      <c r="G11" s="30">
        <f t="shared" si="3"/>
        <v>94.424766660000017</v>
      </c>
      <c r="H11" s="64">
        <f t="shared" si="4"/>
        <v>125.89968888000001</v>
      </c>
      <c r="I11" s="16"/>
      <c r="J11" s="35">
        <v>4</v>
      </c>
      <c r="K11" s="29">
        <f t="shared" si="12"/>
        <v>8373.4249500000005</v>
      </c>
      <c r="L11" s="42">
        <f t="shared" si="5"/>
        <v>1674.6849900000002</v>
      </c>
      <c r="M11" s="42">
        <f t="shared" si="13"/>
        <v>1396.69893</v>
      </c>
      <c r="N11" s="42">
        <f t="shared" si="6"/>
        <v>720.90000000000009</v>
      </c>
      <c r="O11" s="46">
        <f t="shared" si="7"/>
        <v>12165.70887</v>
      </c>
      <c r="P11" s="30">
        <f t="shared" si="8"/>
        <v>91.242816524999995</v>
      </c>
      <c r="Q11" s="64">
        <f t="shared" si="9"/>
        <v>121.6570887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10"/>
        <v>8802.9051749999999</v>
      </c>
      <c r="C12" s="42">
        <f t="shared" si="0"/>
        <v>1760.5810349999999</v>
      </c>
      <c r="D12" s="42">
        <f t="shared" si="11"/>
        <v>1473.5412000000001</v>
      </c>
      <c r="E12" s="42">
        <f t="shared" si="1"/>
        <v>720.90000000000009</v>
      </c>
      <c r="F12" s="46">
        <f t="shared" si="2"/>
        <v>12757.927409999998</v>
      </c>
      <c r="G12" s="30">
        <f t="shared" si="3"/>
        <v>95.684455574999987</v>
      </c>
      <c r="H12" s="64">
        <f t="shared" si="4"/>
        <v>127.57927409999998</v>
      </c>
      <c r="I12" s="16"/>
      <c r="J12" s="35">
        <v>5</v>
      </c>
      <c r="K12" s="29">
        <f t="shared" si="12"/>
        <v>8491.9168124999997</v>
      </c>
      <c r="L12" s="42">
        <f t="shared" si="5"/>
        <v>1698.3833625</v>
      </c>
      <c r="M12" s="42">
        <f t="shared" si="13"/>
        <v>1416.4635375</v>
      </c>
      <c r="N12" s="42">
        <f t="shared" si="6"/>
        <v>720.90000000000009</v>
      </c>
      <c r="O12" s="46">
        <f t="shared" si="7"/>
        <v>12327.6637125</v>
      </c>
      <c r="P12" s="30">
        <f t="shared" si="8"/>
        <v>92.457477843749999</v>
      </c>
      <c r="Q12" s="64">
        <f t="shared" si="9"/>
        <v>123.27663712499999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10"/>
        <v>8925.7364099999995</v>
      </c>
      <c r="C13" s="42">
        <f t="shared" si="0"/>
        <v>1785.1472819999999</v>
      </c>
      <c r="D13" s="42">
        <f t="shared" si="11"/>
        <v>1494.1022400000002</v>
      </c>
      <c r="E13" s="42">
        <f t="shared" si="1"/>
        <v>720.90000000000009</v>
      </c>
      <c r="F13" s="46">
        <f t="shared" si="2"/>
        <v>12925.885931999999</v>
      </c>
      <c r="G13" s="30">
        <f t="shared" si="3"/>
        <v>96.944144489999999</v>
      </c>
      <c r="H13" s="64">
        <f t="shared" si="4"/>
        <v>129.25885932</v>
      </c>
      <c r="I13" s="16"/>
      <c r="J13" s="35">
        <v>6</v>
      </c>
      <c r="K13" s="29">
        <f t="shared" si="12"/>
        <v>8610.4086750000006</v>
      </c>
      <c r="L13" s="42">
        <f t="shared" si="5"/>
        <v>1722.081735</v>
      </c>
      <c r="M13" s="42">
        <f t="shared" si="13"/>
        <v>1436.228145</v>
      </c>
      <c r="N13" s="42">
        <f t="shared" si="6"/>
        <v>720.90000000000009</v>
      </c>
      <c r="O13" s="46">
        <f t="shared" si="7"/>
        <v>12489.618554999999</v>
      </c>
      <c r="P13" s="30">
        <f t="shared" si="8"/>
        <v>93.672139162499988</v>
      </c>
      <c r="Q13" s="64">
        <f t="shared" si="9"/>
        <v>124.89618554999998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10"/>
        <v>9048.5676449999992</v>
      </c>
      <c r="C14" s="42">
        <f t="shared" si="0"/>
        <v>1809.7135289999999</v>
      </c>
      <c r="D14" s="42">
        <f t="shared" si="11"/>
        <v>1514.6632800000002</v>
      </c>
      <c r="E14" s="42">
        <f t="shared" si="1"/>
        <v>720.90000000000009</v>
      </c>
      <c r="F14" s="46">
        <f t="shared" si="2"/>
        <v>13093.844454</v>
      </c>
      <c r="G14" s="30">
        <f t="shared" si="3"/>
        <v>98.203833405000012</v>
      </c>
      <c r="H14" s="64">
        <f t="shared" si="4"/>
        <v>130.93844454000001</v>
      </c>
      <c r="I14" s="16"/>
      <c r="J14" s="35">
        <v>7</v>
      </c>
      <c r="K14" s="29">
        <f t="shared" si="12"/>
        <v>8728.9005374999997</v>
      </c>
      <c r="L14" s="42">
        <f t="shared" si="5"/>
        <v>1745.7801074999998</v>
      </c>
      <c r="M14" s="42">
        <f t="shared" si="13"/>
        <v>1455.9927525000001</v>
      </c>
      <c r="N14" s="42">
        <f t="shared" si="6"/>
        <v>720.90000000000009</v>
      </c>
      <c r="O14" s="46">
        <f t="shared" si="7"/>
        <v>12651.5733975</v>
      </c>
      <c r="P14" s="30">
        <f t="shared" si="8"/>
        <v>94.886800481250006</v>
      </c>
      <c r="Q14" s="64">
        <f t="shared" si="9"/>
        <v>126.515733975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10"/>
        <v>9171.3988800000006</v>
      </c>
      <c r="C15" s="42">
        <f t="shared" si="0"/>
        <v>1834.2797760000001</v>
      </c>
      <c r="D15" s="42">
        <f t="shared" si="11"/>
        <v>1535.22432</v>
      </c>
      <c r="E15" s="42">
        <f t="shared" si="1"/>
        <v>720.90000000000009</v>
      </c>
      <c r="F15" s="46">
        <f t="shared" si="2"/>
        <v>13261.802975999999</v>
      </c>
      <c r="G15" s="30">
        <f t="shared" si="3"/>
        <v>99.463522319999981</v>
      </c>
      <c r="H15" s="64">
        <f t="shared" si="4"/>
        <v>132.61802975999998</v>
      </c>
      <c r="I15" s="16"/>
      <c r="J15" s="35">
        <v>8</v>
      </c>
      <c r="K15" s="29">
        <f t="shared" si="12"/>
        <v>8847.3924000000006</v>
      </c>
      <c r="L15" s="42">
        <f t="shared" si="5"/>
        <v>1769.47848</v>
      </c>
      <c r="M15" s="42">
        <f t="shared" si="13"/>
        <v>1475.7573600000001</v>
      </c>
      <c r="N15" s="42">
        <f t="shared" si="6"/>
        <v>720.90000000000009</v>
      </c>
      <c r="O15" s="46">
        <f t="shared" si="7"/>
        <v>12813.52824</v>
      </c>
      <c r="P15" s="30">
        <f t="shared" si="8"/>
        <v>96.101461799999996</v>
      </c>
      <c r="Q15" s="64">
        <f t="shared" si="9"/>
        <v>128.13528239999999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10"/>
        <v>9294.2301150000003</v>
      </c>
      <c r="C16" s="42">
        <f t="shared" si="0"/>
        <v>1858.8460230000001</v>
      </c>
      <c r="D16" s="42">
        <f t="shared" si="11"/>
        <v>1555.7853600000001</v>
      </c>
      <c r="E16" s="42">
        <f t="shared" si="1"/>
        <v>720.90000000000009</v>
      </c>
      <c r="F16" s="46">
        <f t="shared" si="2"/>
        <v>13429.761498</v>
      </c>
      <c r="G16" s="30">
        <f t="shared" si="3"/>
        <v>100.72321123499999</v>
      </c>
      <c r="H16" s="64">
        <f t="shared" si="4"/>
        <v>134.29761497999999</v>
      </c>
      <c r="I16" s="16"/>
      <c r="J16" s="35">
        <v>9</v>
      </c>
      <c r="K16" s="29">
        <f t="shared" si="12"/>
        <v>8965.8842624999997</v>
      </c>
      <c r="L16" s="42">
        <f t="shared" si="5"/>
        <v>1793.1768524999998</v>
      </c>
      <c r="M16" s="42">
        <f t="shared" si="13"/>
        <v>1495.5219675000001</v>
      </c>
      <c r="N16" s="42">
        <f t="shared" si="6"/>
        <v>720.90000000000009</v>
      </c>
      <c r="O16" s="46">
        <f t="shared" si="7"/>
        <v>12975.483082500001</v>
      </c>
      <c r="P16" s="30">
        <f t="shared" si="8"/>
        <v>97.316123118749999</v>
      </c>
      <c r="Q16" s="64">
        <f t="shared" si="9"/>
        <v>129.754830825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10"/>
        <v>9417.0613499999999</v>
      </c>
      <c r="C17" s="42">
        <f t="shared" si="0"/>
        <v>1883.41227</v>
      </c>
      <c r="D17" s="42">
        <f t="shared" si="11"/>
        <v>1576.3464000000001</v>
      </c>
      <c r="E17" s="42">
        <f t="shared" si="1"/>
        <v>720.90000000000009</v>
      </c>
      <c r="F17" s="46">
        <f t="shared" si="2"/>
        <v>13597.720020000001</v>
      </c>
      <c r="G17" s="30">
        <f t="shared" si="3"/>
        <v>101.98290015000001</v>
      </c>
      <c r="H17" s="64">
        <f t="shared" si="4"/>
        <v>135.9772002</v>
      </c>
      <c r="I17" s="16"/>
      <c r="J17" s="35">
        <v>10</v>
      </c>
      <c r="K17" s="29">
        <f t="shared" si="12"/>
        <v>9084.3761250000007</v>
      </c>
      <c r="L17" s="42">
        <f t="shared" si="5"/>
        <v>1816.8752250000002</v>
      </c>
      <c r="M17" s="42">
        <f t="shared" si="13"/>
        <v>1515.2865750000001</v>
      </c>
      <c r="N17" s="42">
        <f t="shared" si="6"/>
        <v>720.90000000000009</v>
      </c>
      <c r="O17" s="46">
        <f t="shared" si="7"/>
        <v>13137.437925</v>
      </c>
      <c r="P17" s="30">
        <f t="shared" si="8"/>
        <v>98.530784437500003</v>
      </c>
      <c r="Q17" s="64">
        <f t="shared" si="9"/>
        <v>131.37437925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10"/>
        <v>9539.8925849999996</v>
      </c>
      <c r="C18" s="42">
        <f t="shared" si="0"/>
        <v>1907.978517</v>
      </c>
      <c r="D18" s="42">
        <f t="shared" si="11"/>
        <v>1596.9074400000002</v>
      </c>
      <c r="E18" s="42">
        <f t="shared" si="1"/>
        <v>720.90000000000009</v>
      </c>
      <c r="F18" s="46">
        <f t="shared" si="2"/>
        <v>13765.678542</v>
      </c>
      <c r="G18" s="30">
        <f t="shared" si="3"/>
        <v>103.242589065</v>
      </c>
      <c r="H18" s="64">
        <f t="shared" si="4"/>
        <v>137.65678542000001</v>
      </c>
      <c r="I18" s="16"/>
      <c r="J18" s="35">
        <v>11</v>
      </c>
      <c r="K18" s="29">
        <f t="shared" si="12"/>
        <v>9202.8679874999998</v>
      </c>
      <c r="L18" s="42">
        <f t="shared" si="5"/>
        <v>1840.5735975</v>
      </c>
      <c r="M18" s="42">
        <f t="shared" si="13"/>
        <v>1535.0511824999999</v>
      </c>
      <c r="N18" s="42">
        <f t="shared" si="6"/>
        <v>720.90000000000009</v>
      </c>
      <c r="O18" s="46">
        <f t="shared" si="7"/>
        <v>13299.3927675</v>
      </c>
      <c r="P18" s="30">
        <f t="shared" si="8"/>
        <v>99.745445756250007</v>
      </c>
      <c r="Q18" s="64">
        <f t="shared" si="9"/>
        <v>132.99392767500001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10"/>
        <v>9662.7238199999993</v>
      </c>
      <c r="C19" s="42">
        <f t="shared" si="0"/>
        <v>1932.5447639999998</v>
      </c>
      <c r="D19" s="42">
        <f t="shared" si="11"/>
        <v>1617.46848</v>
      </c>
      <c r="E19" s="42">
        <f t="shared" si="1"/>
        <v>720.90000000000009</v>
      </c>
      <c r="F19" s="46">
        <f t="shared" si="2"/>
        <v>13933.637063999999</v>
      </c>
      <c r="G19" s="30">
        <f t="shared" si="3"/>
        <v>104.50227797999999</v>
      </c>
      <c r="H19" s="64">
        <f t="shared" si="4"/>
        <v>139.33637063999998</v>
      </c>
      <c r="I19" s="16"/>
      <c r="J19" s="35">
        <v>12</v>
      </c>
      <c r="K19" s="29">
        <f t="shared" si="12"/>
        <v>9321.3598500000007</v>
      </c>
      <c r="L19" s="42">
        <f t="shared" si="5"/>
        <v>1864.2719700000002</v>
      </c>
      <c r="M19" s="42">
        <f t="shared" si="13"/>
        <v>1554.8157900000001</v>
      </c>
      <c r="N19" s="42">
        <f t="shared" si="6"/>
        <v>720.90000000000009</v>
      </c>
      <c r="O19" s="46">
        <f t="shared" si="7"/>
        <v>13461.347610000001</v>
      </c>
      <c r="P19" s="30">
        <f t="shared" si="8"/>
        <v>100.96010707500001</v>
      </c>
      <c r="Q19" s="64">
        <f t="shared" si="9"/>
        <v>134.61347610000001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10"/>
        <v>9785.5550550000007</v>
      </c>
      <c r="C20" s="42">
        <f t="shared" si="0"/>
        <v>1957.1110110000002</v>
      </c>
      <c r="D20" s="42">
        <f t="shared" si="11"/>
        <v>1638.02952</v>
      </c>
      <c r="E20" s="42">
        <f t="shared" si="1"/>
        <v>720.90000000000009</v>
      </c>
      <c r="F20" s="46">
        <f t="shared" si="2"/>
        <v>14101.595586000001</v>
      </c>
      <c r="G20" s="30">
        <f t="shared" si="3"/>
        <v>105.76196689500001</v>
      </c>
      <c r="H20" s="64">
        <f t="shared" si="4"/>
        <v>141.01595586000002</v>
      </c>
      <c r="I20" s="16"/>
      <c r="J20" s="35">
        <v>13</v>
      </c>
      <c r="K20" s="29">
        <f t="shared" si="12"/>
        <v>9439.8517124999998</v>
      </c>
      <c r="L20" s="42">
        <f t="shared" si="5"/>
        <v>1887.9703425</v>
      </c>
      <c r="M20" s="42">
        <f t="shared" si="13"/>
        <v>1574.5803974999999</v>
      </c>
      <c r="N20" s="42">
        <f t="shared" si="6"/>
        <v>720.90000000000009</v>
      </c>
      <c r="O20" s="46">
        <f t="shared" si="7"/>
        <v>13623.3024525</v>
      </c>
      <c r="P20" s="30">
        <f t="shared" si="8"/>
        <v>102.17476839374999</v>
      </c>
      <c r="Q20" s="64">
        <f t="shared" si="9"/>
        <v>136.23302452499999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10"/>
        <v>9908.3862900000004</v>
      </c>
      <c r="C21" s="42">
        <f t="shared" si="0"/>
        <v>1981.6772580000002</v>
      </c>
      <c r="D21" s="42">
        <f t="shared" si="11"/>
        <v>1658.5905600000001</v>
      </c>
      <c r="E21" s="42">
        <f t="shared" si="1"/>
        <v>720.90000000000009</v>
      </c>
      <c r="F21" s="46">
        <f t="shared" si="2"/>
        <v>14269.554108</v>
      </c>
      <c r="G21" s="30">
        <f t="shared" si="3"/>
        <v>107.02165581</v>
      </c>
      <c r="H21" s="64">
        <f t="shared" si="4"/>
        <v>142.69554108</v>
      </c>
      <c r="I21" s="16"/>
      <c r="J21" s="35">
        <v>14</v>
      </c>
      <c r="K21" s="29">
        <f t="shared" si="12"/>
        <v>9558.3435750000008</v>
      </c>
      <c r="L21" s="42">
        <f t="shared" si="5"/>
        <v>1911.668715</v>
      </c>
      <c r="M21" s="42">
        <f t="shared" si="13"/>
        <v>1594.3450049999999</v>
      </c>
      <c r="N21" s="42">
        <f t="shared" si="6"/>
        <v>720.90000000000009</v>
      </c>
      <c r="O21" s="46">
        <f t="shared" si="7"/>
        <v>13785.257294999999</v>
      </c>
      <c r="P21" s="30">
        <f t="shared" si="8"/>
        <v>103.3894297125</v>
      </c>
      <c r="Q21" s="64">
        <f t="shared" si="9"/>
        <v>137.85257295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10"/>
        <v>10031.217525</v>
      </c>
      <c r="C22" s="42">
        <f t="shared" si="0"/>
        <v>2006.2435049999999</v>
      </c>
      <c r="D22" s="42">
        <f t="shared" si="11"/>
        <v>1679.1516000000001</v>
      </c>
      <c r="E22" s="42">
        <f t="shared" si="1"/>
        <v>720.90000000000009</v>
      </c>
      <c r="F22" s="46">
        <f t="shared" si="2"/>
        <v>14437.512629999999</v>
      </c>
      <c r="G22" s="30">
        <f t="shared" si="3"/>
        <v>108.281344725</v>
      </c>
      <c r="H22" s="64">
        <f t="shared" si="4"/>
        <v>144.37512630000001</v>
      </c>
      <c r="I22" s="16"/>
      <c r="J22" s="35">
        <v>15</v>
      </c>
      <c r="K22" s="29">
        <f t="shared" si="12"/>
        <v>9676.8354374999999</v>
      </c>
      <c r="L22" s="42">
        <f t="shared" si="5"/>
        <v>1935.3670874999998</v>
      </c>
      <c r="M22" s="42">
        <f t="shared" si="13"/>
        <v>1614.1096124999999</v>
      </c>
      <c r="N22" s="42">
        <f t="shared" si="6"/>
        <v>720.90000000000009</v>
      </c>
      <c r="O22" s="46">
        <f t="shared" si="7"/>
        <v>13947.212137500001</v>
      </c>
      <c r="P22" s="30">
        <f t="shared" si="8"/>
        <v>104.60409103124999</v>
      </c>
      <c r="Q22" s="64">
        <f t="shared" si="9"/>
        <v>139.472121375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10"/>
        <v>10154.04876</v>
      </c>
      <c r="C23" s="42">
        <f t="shared" si="0"/>
        <v>2030.8097519999999</v>
      </c>
      <c r="D23" s="42">
        <f t="shared" si="11"/>
        <v>1699.7126400000002</v>
      </c>
      <c r="E23" s="42">
        <f t="shared" si="1"/>
        <v>720.90000000000009</v>
      </c>
      <c r="F23" s="46">
        <f t="shared" si="2"/>
        <v>14605.471151999998</v>
      </c>
      <c r="G23" s="30">
        <f t="shared" si="3"/>
        <v>109.54103363999999</v>
      </c>
      <c r="H23" s="64">
        <f t="shared" si="4"/>
        <v>146.05471151999998</v>
      </c>
      <c r="I23" s="16"/>
      <c r="J23" s="35">
        <v>16</v>
      </c>
      <c r="K23" s="29">
        <f t="shared" si="12"/>
        <v>9795.3273000000008</v>
      </c>
      <c r="L23" s="42">
        <f t="shared" si="5"/>
        <v>1959.0654600000003</v>
      </c>
      <c r="M23" s="42">
        <f t="shared" si="13"/>
        <v>1633.8742199999999</v>
      </c>
      <c r="N23" s="42">
        <f t="shared" si="6"/>
        <v>720.90000000000009</v>
      </c>
      <c r="O23" s="46">
        <f t="shared" si="7"/>
        <v>14109.16698</v>
      </c>
      <c r="P23" s="30">
        <f t="shared" si="8"/>
        <v>105.81875235000001</v>
      </c>
      <c r="Q23" s="64">
        <f t="shared" si="9"/>
        <v>141.09166980000001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10"/>
        <v>10276.879994999999</v>
      </c>
      <c r="C24" s="42">
        <f t="shared" si="0"/>
        <v>2055.3759989999999</v>
      </c>
      <c r="D24" s="42">
        <f t="shared" si="11"/>
        <v>1720.2736800000002</v>
      </c>
      <c r="E24" s="42">
        <f t="shared" si="1"/>
        <v>720.90000000000009</v>
      </c>
      <c r="F24" s="46">
        <f t="shared" si="2"/>
        <v>14773.429673999999</v>
      </c>
      <c r="G24" s="30">
        <f t="shared" si="3"/>
        <v>110.80072255499999</v>
      </c>
      <c r="H24" s="64">
        <f t="shared" si="4"/>
        <v>147.73429673999999</v>
      </c>
      <c r="I24" s="16"/>
      <c r="J24" s="35">
        <v>17</v>
      </c>
      <c r="K24" s="29">
        <f t="shared" si="12"/>
        <v>9913.8191624999999</v>
      </c>
      <c r="L24" s="42">
        <f t="shared" si="5"/>
        <v>1982.7638325</v>
      </c>
      <c r="M24" s="42">
        <f t="shared" si="13"/>
        <v>1653.6388274999999</v>
      </c>
      <c r="N24" s="42">
        <f t="shared" si="6"/>
        <v>720.90000000000009</v>
      </c>
      <c r="O24" s="46">
        <f t="shared" si="7"/>
        <v>14271.121822499999</v>
      </c>
      <c r="P24" s="30">
        <f t="shared" si="8"/>
        <v>107.03341366874999</v>
      </c>
      <c r="Q24" s="64">
        <f t="shared" si="9"/>
        <v>142.71121822499998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10"/>
        <v>10399.711230000001</v>
      </c>
      <c r="C25" s="42">
        <f t="shared" si="0"/>
        <v>2079.9422460000001</v>
      </c>
      <c r="D25" s="42">
        <f t="shared" si="11"/>
        <v>1740.8347200000001</v>
      </c>
      <c r="E25" s="42">
        <f t="shared" si="1"/>
        <v>720.90000000000009</v>
      </c>
      <c r="F25" s="46">
        <f t="shared" si="2"/>
        <v>14941.388196000002</v>
      </c>
      <c r="G25" s="30">
        <f t="shared" si="3"/>
        <v>112.06041147000002</v>
      </c>
      <c r="H25" s="64">
        <f t="shared" si="4"/>
        <v>149.41388196000003</v>
      </c>
      <c r="I25" s="16"/>
      <c r="J25" s="35">
        <v>18</v>
      </c>
      <c r="K25" s="29">
        <f t="shared" si="12"/>
        <v>10032.311025000001</v>
      </c>
      <c r="L25" s="42">
        <f t="shared" si="5"/>
        <v>2006.4622050000003</v>
      </c>
      <c r="M25" s="42">
        <f t="shared" si="13"/>
        <v>1673.4034349999999</v>
      </c>
      <c r="N25" s="42">
        <f t="shared" si="6"/>
        <v>720.90000000000009</v>
      </c>
      <c r="O25" s="46">
        <f t="shared" si="7"/>
        <v>14433.076665000001</v>
      </c>
      <c r="P25" s="30">
        <f t="shared" si="8"/>
        <v>108.24807498750002</v>
      </c>
      <c r="Q25" s="64">
        <f t="shared" si="9"/>
        <v>144.33076665000002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10"/>
        <v>10522.542464999999</v>
      </c>
      <c r="C26" s="42">
        <f t="shared" si="0"/>
        <v>2104.5084929999998</v>
      </c>
      <c r="D26" s="42">
        <f t="shared" si="11"/>
        <v>1761.3957600000001</v>
      </c>
      <c r="E26" s="42">
        <f t="shared" si="1"/>
        <v>720.90000000000009</v>
      </c>
      <c r="F26" s="46">
        <f t="shared" si="2"/>
        <v>15109.346717999997</v>
      </c>
      <c r="G26" s="30">
        <f t="shared" si="3"/>
        <v>113.32010038499999</v>
      </c>
      <c r="H26" s="64">
        <f t="shared" si="4"/>
        <v>151.09346717999998</v>
      </c>
      <c r="I26" s="16"/>
      <c r="J26" s="35">
        <v>19</v>
      </c>
      <c r="K26" s="29">
        <f t="shared" si="12"/>
        <v>10150.8028875</v>
      </c>
      <c r="L26" s="42">
        <f t="shared" si="5"/>
        <v>2030.1605775</v>
      </c>
      <c r="M26" s="42">
        <f t="shared" si="13"/>
        <v>1693.1680425</v>
      </c>
      <c r="N26" s="42">
        <f t="shared" si="6"/>
        <v>720.90000000000009</v>
      </c>
      <c r="O26" s="46">
        <f t="shared" si="7"/>
        <v>14595.0315075</v>
      </c>
      <c r="P26" s="30">
        <f t="shared" si="8"/>
        <v>109.46273630624999</v>
      </c>
      <c r="Q26" s="64">
        <f t="shared" si="9"/>
        <v>145.95031507499999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10"/>
        <v>10645.3737</v>
      </c>
      <c r="C27" s="42">
        <f t="shared" si="0"/>
        <v>2129.07474</v>
      </c>
      <c r="D27" s="42">
        <f t="shared" si="11"/>
        <v>1781.9568000000002</v>
      </c>
      <c r="E27" s="42">
        <f t="shared" si="1"/>
        <v>720.90000000000009</v>
      </c>
      <c r="F27" s="46">
        <f t="shared" si="2"/>
        <v>15277.30524</v>
      </c>
      <c r="G27" s="30">
        <f t="shared" si="3"/>
        <v>114.57978929999999</v>
      </c>
      <c r="H27" s="64">
        <f t="shared" si="4"/>
        <v>152.77305239999998</v>
      </c>
      <c r="I27" s="16"/>
      <c r="J27" s="35">
        <v>20</v>
      </c>
      <c r="K27" s="29">
        <f t="shared" si="12"/>
        <v>10269.294750000001</v>
      </c>
      <c r="L27" s="42">
        <f t="shared" si="5"/>
        <v>2053.8589500000003</v>
      </c>
      <c r="M27" s="42">
        <f t="shared" si="13"/>
        <v>1712.93265</v>
      </c>
      <c r="N27" s="42">
        <f t="shared" si="6"/>
        <v>720.90000000000009</v>
      </c>
      <c r="O27" s="46">
        <f t="shared" si="7"/>
        <v>14756.986350000001</v>
      </c>
      <c r="P27" s="30">
        <f t="shared" si="8"/>
        <v>110.677397625</v>
      </c>
      <c r="Q27" s="64">
        <f t="shared" si="9"/>
        <v>147.5698635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10"/>
        <v>10768.204935</v>
      </c>
      <c r="C28" s="42">
        <f t="shared" si="0"/>
        <v>2153.6409870000002</v>
      </c>
      <c r="D28" s="42">
        <f t="shared" si="11"/>
        <v>1802.5178400000002</v>
      </c>
      <c r="E28" s="42">
        <f t="shared" si="1"/>
        <v>720.90000000000009</v>
      </c>
      <c r="F28" s="46">
        <f t="shared" si="2"/>
        <v>15445.263762</v>
      </c>
      <c r="G28" s="30">
        <f t="shared" si="3"/>
        <v>115.83947821500001</v>
      </c>
      <c r="H28" s="64">
        <f t="shared" si="4"/>
        <v>154.45263762000002</v>
      </c>
      <c r="I28" s="16"/>
      <c r="J28" s="35">
        <v>21</v>
      </c>
      <c r="K28" s="29">
        <f t="shared" si="12"/>
        <v>10387.7866125</v>
      </c>
      <c r="L28" s="42">
        <f t="shared" si="5"/>
        <v>2077.5573224999998</v>
      </c>
      <c r="M28" s="42">
        <f t="shared" si="13"/>
        <v>1732.6972575</v>
      </c>
      <c r="N28" s="42">
        <f t="shared" si="6"/>
        <v>720.90000000000009</v>
      </c>
      <c r="O28" s="46">
        <f t="shared" si="7"/>
        <v>14918.9411925</v>
      </c>
      <c r="P28" s="30">
        <f t="shared" si="8"/>
        <v>111.89205894375</v>
      </c>
      <c r="Q28" s="64">
        <f t="shared" si="9"/>
        <v>149.189411925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10"/>
        <v>10891.036169999999</v>
      </c>
      <c r="C29" s="42">
        <f t="shared" si="0"/>
        <v>2178.207234</v>
      </c>
      <c r="D29" s="42">
        <f t="shared" si="11"/>
        <v>1823.07888</v>
      </c>
      <c r="E29" s="42">
        <f t="shared" si="1"/>
        <v>720.90000000000009</v>
      </c>
      <c r="F29" s="46">
        <f t="shared" si="2"/>
        <v>15613.222283999998</v>
      </c>
      <c r="G29" s="30">
        <f t="shared" si="3"/>
        <v>117.09916712999998</v>
      </c>
      <c r="H29" s="64">
        <f t="shared" si="4"/>
        <v>156.13222283999997</v>
      </c>
      <c r="I29" s="16"/>
      <c r="J29" s="35">
        <v>22</v>
      </c>
      <c r="K29" s="29">
        <f t="shared" si="12"/>
        <v>10506.278475000001</v>
      </c>
      <c r="L29" s="42">
        <f t="shared" si="5"/>
        <v>2101.2556950000003</v>
      </c>
      <c r="M29" s="42">
        <f t="shared" si="13"/>
        <v>1752.461865</v>
      </c>
      <c r="N29" s="42">
        <f t="shared" si="6"/>
        <v>720.90000000000009</v>
      </c>
      <c r="O29" s="46">
        <f t="shared" si="7"/>
        <v>15080.896035</v>
      </c>
      <c r="P29" s="30">
        <f t="shared" si="8"/>
        <v>113.1067202625</v>
      </c>
      <c r="Q29" s="64">
        <f t="shared" si="9"/>
        <v>150.80896035000001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10"/>
        <v>11013.867404999999</v>
      </c>
      <c r="C30" s="42">
        <f t="shared" si="0"/>
        <v>2202.7734809999997</v>
      </c>
      <c r="D30" s="42">
        <f t="shared" si="11"/>
        <v>1843.6399200000001</v>
      </c>
      <c r="E30" s="42">
        <f t="shared" si="1"/>
        <v>720.90000000000009</v>
      </c>
      <c r="F30" s="46">
        <f t="shared" si="2"/>
        <v>15781.180805999998</v>
      </c>
      <c r="G30" s="30">
        <f t="shared" si="3"/>
        <v>118.35885604499998</v>
      </c>
      <c r="H30" s="64">
        <f t="shared" si="4"/>
        <v>157.81180805999998</v>
      </c>
      <c r="I30" s="16"/>
      <c r="J30" s="35">
        <v>23</v>
      </c>
      <c r="K30" s="29">
        <f t="shared" si="12"/>
        <v>10624.7703375</v>
      </c>
      <c r="L30" s="42">
        <f t="shared" si="5"/>
        <v>2124.9540674999998</v>
      </c>
      <c r="M30" s="42">
        <f t="shared" si="13"/>
        <v>1772.2264725</v>
      </c>
      <c r="N30" s="42">
        <f t="shared" si="6"/>
        <v>720.90000000000009</v>
      </c>
      <c r="O30" s="46">
        <f t="shared" si="7"/>
        <v>15242.850877500001</v>
      </c>
      <c r="P30" s="30">
        <f t="shared" si="8"/>
        <v>114.32138158125001</v>
      </c>
      <c r="Q30" s="64">
        <f t="shared" si="9"/>
        <v>152.42850877500001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10"/>
        <v>11136.698639999999</v>
      </c>
      <c r="C31" s="42">
        <f t="shared" si="0"/>
        <v>2227.3397279999999</v>
      </c>
      <c r="D31" s="42">
        <f t="shared" si="11"/>
        <v>1864.2009600000001</v>
      </c>
      <c r="E31" s="42">
        <f t="shared" si="1"/>
        <v>720.90000000000009</v>
      </c>
      <c r="F31" s="46">
        <f t="shared" si="2"/>
        <v>15949.139327999997</v>
      </c>
      <c r="G31" s="30">
        <f t="shared" si="3"/>
        <v>119.61854495999998</v>
      </c>
      <c r="H31" s="64">
        <f t="shared" si="4"/>
        <v>159.49139327999998</v>
      </c>
      <c r="I31" s="16"/>
      <c r="J31" s="35">
        <v>24</v>
      </c>
      <c r="K31" s="29">
        <f t="shared" si="12"/>
        <v>10743.262200000001</v>
      </c>
      <c r="L31" s="42">
        <f t="shared" si="5"/>
        <v>2148.6524399999998</v>
      </c>
      <c r="M31" s="42">
        <f t="shared" si="13"/>
        <v>1791.99108</v>
      </c>
      <c r="N31" s="42">
        <f t="shared" si="6"/>
        <v>720.90000000000009</v>
      </c>
      <c r="O31" s="46">
        <f t="shared" si="7"/>
        <v>15404.80572</v>
      </c>
      <c r="P31" s="30">
        <f t="shared" si="8"/>
        <v>115.53604290000001</v>
      </c>
      <c r="Q31" s="64">
        <f t="shared" si="9"/>
        <v>154.04805720000002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10"/>
        <v>11259.529875</v>
      </c>
      <c r="C32" s="66">
        <f t="shared" si="0"/>
        <v>2251.9059750000001</v>
      </c>
      <c r="D32" s="66">
        <f t="shared" si="11"/>
        <v>1884.7620000000002</v>
      </c>
      <c r="E32" s="66">
        <f t="shared" si="1"/>
        <v>720.90000000000009</v>
      </c>
      <c r="F32" s="72">
        <f t="shared" si="2"/>
        <v>16117.09785</v>
      </c>
      <c r="G32" s="33">
        <f t="shared" si="3"/>
        <v>120.87823387499999</v>
      </c>
      <c r="H32" s="65">
        <f t="shared" si="4"/>
        <v>161.17097849999999</v>
      </c>
      <c r="I32" s="16"/>
      <c r="J32" s="36">
        <v>25</v>
      </c>
      <c r="K32" s="32">
        <f t="shared" si="12"/>
        <v>10861.7540625</v>
      </c>
      <c r="L32" s="66">
        <f t="shared" si="5"/>
        <v>2172.3508124999998</v>
      </c>
      <c r="M32" s="66">
        <f t="shared" si="13"/>
        <v>1811.7556875</v>
      </c>
      <c r="N32" s="66">
        <f t="shared" si="6"/>
        <v>720.90000000000009</v>
      </c>
      <c r="O32" s="72">
        <f t="shared" si="7"/>
        <v>15566.760562500001</v>
      </c>
      <c r="P32" s="33">
        <f t="shared" si="8"/>
        <v>116.75070421875002</v>
      </c>
      <c r="Q32" s="65">
        <f t="shared" si="9"/>
        <v>155.66760562500002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C33" s="67">
        <f t="shared" ref="C33:C34" si="14">B33*19.042%</f>
        <v>0</v>
      </c>
      <c r="D33" s="67">
        <f t="shared" ref="D33:D34" si="15">(B33+C33)*19.9934%</f>
        <v>0</v>
      </c>
      <c r="E33" s="67">
        <f>B33*21.2122%</f>
        <v>0</v>
      </c>
      <c r="F33" s="7"/>
      <c r="G33" s="7"/>
      <c r="H33" s="7"/>
      <c r="N33" s="68">
        <f t="shared" si="6"/>
        <v>720.90000000000009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C34" s="29">
        <f t="shared" si="14"/>
        <v>0</v>
      </c>
      <c r="D34" s="29">
        <f t="shared" si="15"/>
        <v>0</v>
      </c>
      <c r="E34" s="29">
        <f>B34*21.2122%</f>
        <v>0</v>
      </c>
      <c r="F34" s="7"/>
      <c r="G34" s="7"/>
      <c r="H34" s="7"/>
      <c r="N34" s="42">
        <f t="shared" si="6"/>
        <v>720.90000000000009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12"/>
      <c r="B35" s="112"/>
      <c r="C35" s="112"/>
      <c r="D35" s="112"/>
      <c r="E35" s="112"/>
      <c r="F35" s="112"/>
      <c r="G35" s="56"/>
      <c r="H35" s="56"/>
      <c r="J35" s="112"/>
      <c r="K35" s="112"/>
      <c r="L35" s="112"/>
      <c r="M35" s="112"/>
      <c r="N35" s="112"/>
      <c r="O35" s="112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mergeCells count="2">
    <mergeCell ref="A35:F35"/>
    <mergeCell ref="J35:O35"/>
  </mergeCells>
  <phoneticPr fontId="14" type="noConversion"/>
  <printOptions horizontalCentered="1"/>
  <pageMargins left="0.47244094488188981" right="0.47244094488188981" top="0.27559055118110237" bottom="0.98425196850393704" header="0.15748031496062992" footer="0"/>
  <pageSetup paperSize="5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topLeftCell="A2" workbookViewId="0">
      <selection activeCell="O37" sqref="A37:O37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8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9.5">
      <c r="A2" s="69" t="s">
        <v>42</v>
      </c>
      <c r="J2" s="69" t="s">
        <v>42</v>
      </c>
    </row>
    <row r="3" spans="1:26" ht="13.5" thickBot="1">
      <c r="A3" s="27" t="s">
        <v>24</v>
      </c>
      <c r="R3" s="27" t="s">
        <v>36</v>
      </c>
    </row>
    <row r="4" spans="1:26" ht="16.5" thickBot="1">
      <c r="A4" s="3" t="s">
        <v>16</v>
      </c>
      <c r="E4" s="4"/>
      <c r="F4" s="70" t="s">
        <v>50</v>
      </c>
      <c r="G4" s="73"/>
      <c r="H4" s="75"/>
      <c r="I4" s="5"/>
      <c r="J4" s="3" t="s">
        <v>10</v>
      </c>
      <c r="N4" s="4"/>
      <c r="O4" s="70" t="s">
        <v>50</v>
      </c>
      <c r="P4" s="73"/>
      <c r="Q4" s="75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60" t="s">
        <v>2</v>
      </c>
      <c r="B6" s="61" t="s">
        <v>1</v>
      </c>
      <c r="C6" s="62" t="s">
        <v>3</v>
      </c>
      <c r="D6" s="61" t="s">
        <v>4</v>
      </c>
      <c r="E6" s="61" t="s">
        <v>49</v>
      </c>
      <c r="F6" s="61" t="s">
        <v>5</v>
      </c>
      <c r="G6" s="61" t="s">
        <v>40</v>
      </c>
      <c r="H6" s="63" t="s">
        <v>41</v>
      </c>
      <c r="I6" s="15"/>
      <c r="J6" s="60" t="s">
        <v>2</v>
      </c>
      <c r="K6" s="61" t="s">
        <v>1</v>
      </c>
      <c r="L6" s="62" t="s">
        <v>3</v>
      </c>
      <c r="M6" s="61" t="s">
        <v>4</v>
      </c>
      <c r="N6" s="61" t="s">
        <v>43</v>
      </c>
      <c r="O6" s="61" t="s">
        <v>5</v>
      </c>
      <c r="P6" s="61" t="s">
        <v>40</v>
      </c>
      <c r="Q6" s="63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50" customFormat="1" ht="17.100000000000001" customHeight="1">
      <c r="A7" s="49" t="s">
        <v>6</v>
      </c>
      <c r="B7" s="42">
        <f>6085.8*1.35</f>
        <v>8215.83</v>
      </c>
      <c r="C7" s="42">
        <f>B7*20/100</f>
        <v>1643.1660000000002</v>
      </c>
      <c r="D7" s="42">
        <f>1019.05*1.35</f>
        <v>1375.7175</v>
      </c>
      <c r="E7" s="42">
        <f>534*1.35</f>
        <v>720.90000000000009</v>
      </c>
      <c r="F7" s="46">
        <f>SUM(B7:E7)</f>
        <v>11955.613499999999</v>
      </c>
      <c r="G7" s="30">
        <f>F7/200*1.5</f>
        <v>89.667101250000002</v>
      </c>
      <c r="H7" s="64">
        <f>F7/200*2</f>
        <v>119.556135</v>
      </c>
      <c r="I7" s="23"/>
      <c r="J7" s="49" t="s">
        <v>6</v>
      </c>
      <c r="K7" s="42">
        <f>6028.78*1.35</f>
        <v>8138.8530000000001</v>
      </c>
      <c r="L7" s="42">
        <f>K7*20/100</f>
        <v>1627.7706000000001</v>
      </c>
      <c r="M7" s="42">
        <f>1008.6*1.35</f>
        <v>1361.6100000000001</v>
      </c>
      <c r="N7" s="42">
        <f>534*1.35</f>
        <v>720.90000000000009</v>
      </c>
      <c r="O7" s="46">
        <f>SUM(K7:N7)</f>
        <v>11849.133600000001</v>
      </c>
      <c r="P7" s="30">
        <f>O7/200*1.5</f>
        <v>88.868502000000007</v>
      </c>
      <c r="Q7" s="64">
        <f>O7/200*2</f>
        <v>118.491336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8339.0674500000005</v>
      </c>
      <c r="C8" s="42">
        <f t="shared" ref="C8:C32" si="0">B8*20/100</f>
        <v>1667.8134900000002</v>
      </c>
      <c r="D8" s="42">
        <f>+$D$7+$D$7*0.015*A8</f>
        <v>1396.3532625</v>
      </c>
      <c r="E8" s="42">
        <f t="shared" ref="E8:E34" si="1">534*1.35</f>
        <v>720.90000000000009</v>
      </c>
      <c r="F8" s="46">
        <f t="shared" ref="F8:F32" si="2">SUM(B8:E8)</f>
        <v>12124.134202500001</v>
      </c>
      <c r="G8" s="30">
        <f t="shared" ref="G8:G32" si="3">F8/200*1.5</f>
        <v>90.93100651875001</v>
      </c>
      <c r="H8" s="64">
        <f t="shared" ref="H8:H32" si="4">F8/200*2</f>
        <v>121.24134202500001</v>
      </c>
      <c r="I8" s="16"/>
      <c r="J8" s="35">
        <v>1</v>
      </c>
      <c r="K8" s="29">
        <f>($K$7*1.5%*J8)+$K$7</f>
        <v>8260.9357949999994</v>
      </c>
      <c r="L8" s="42">
        <f t="shared" ref="L8:L32" si="5">K8*20/100</f>
        <v>1652.1871589999998</v>
      </c>
      <c r="M8" s="42">
        <f>+$M$7+$M$7*0.015*J8</f>
        <v>1382.0341500000002</v>
      </c>
      <c r="N8" s="42">
        <f t="shared" ref="N8:N32" si="6">534*1.35</f>
        <v>720.90000000000009</v>
      </c>
      <c r="O8" s="46">
        <f t="shared" ref="O8:O32" si="7">SUM(K8:N8)</f>
        <v>12016.057103999998</v>
      </c>
      <c r="P8" s="30">
        <f t="shared" ref="P8:P32" si="8">O8/200*1.5</f>
        <v>90.120428279999985</v>
      </c>
      <c r="Q8" s="64">
        <f t="shared" ref="Q8:Q32" si="9">O8/200*2</f>
        <v>120.16057103999998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10">($B$7*1.5%*A9)+$B$7</f>
        <v>8462.3048999999992</v>
      </c>
      <c r="C9" s="42">
        <f t="shared" si="0"/>
        <v>1692.4609800000001</v>
      </c>
      <c r="D9" s="42">
        <f t="shared" ref="D9:D32" si="11">+$D$7+$D$7*0.015*A9</f>
        <v>1416.9890249999999</v>
      </c>
      <c r="E9" s="42">
        <f t="shared" si="1"/>
        <v>720.90000000000009</v>
      </c>
      <c r="F9" s="46">
        <f t="shared" si="2"/>
        <v>12292.654904999998</v>
      </c>
      <c r="G9" s="30">
        <f t="shared" si="3"/>
        <v>92.19491178749999</v>
      </c>
      <c r="H9" s="64">
        <f t="shared" si="4"/>
        <v>122.92654904999998</v>
      </c>
      <c r="I9" s="16"/>
      <c r="J9" s="35">
        <v>2</v>
      </c>
      <c r="K9" s="29">
        <f t="shared" ref="K9:K32" si="12">($K$7*1.5%*J9)+$K$7</f>
        <v>8383.0185899999997</v>
      </c>
      <c r="L9" s="42">
        <f t="shared" si="5"/>
        <v>1676.6037179999998</v>
      </c>
      <c r="M9" s="42">
        <f t="shared" ref="M9:M32" si="13">+$M$7+$M$7*0.015*J9</f>
        <v>1402.4583000000002</v>
      </c>
      <c r="N9" s="42">
        <f t="shared" si="6"/>
        <v>720.90000000000009</v>
      </c>
      <c r="O9" s="46">
        <f t="shared" si="7"/>
        <v>12182.980608</v>
      </c>
      <c r="P9" s="30">
        <f t="shared" si="8"/>
        <v>91.372354559999991</v>
      </c>
      <c r="Q9" s="64">
        <f t="shared" si="9"/>
        <v>121.82980608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10"/>
        <v>8585.5423499999997</v>
      </c>
      <c r="C10" s="42">
        <f t="shared" si="0"/>
        <v>1717.1084700000001</v>
      </c>
      <c r="D10" s="42">
        <f t="shared" si="11"/>
        <v>1437.6247874999999</v>
      </c>
      <c r="E10" s="42">
        <f t="shared" si="1"/>
        <v>720.90000000000009</v>
      </c>
      <c r="F10" s="46">
        <f t="shared" si="2"/>
        <v>12461.175607499999</v>
      </c>
      <c r="G10" s="30">
        <f t="shared" si="3"/>
        <v>93.458817056249984</v>
      </c>
      <c r="H10" s="64">
        <f t="shared" si="4"/>
        <v>124.61175607499999</v>
      </c>
      <c r="I10" s="16"/>
      <c r="J10" s="35">
        <v>3</v>
      </c>
      <c r="K10" s="29">
        <f t="shared" si="12"/>
        <v>8505.1013849999999</v>
      </c>
      <c r="L10" s="42">
        <f t="shared" si="5"/>
        <v>1701.0202770000001</v>
      </c>
      <c r="M10" s="42">
        <f t="shared" si="13"/>
        <v>1422.8824500000001</v>
      </c>
      <c r="N10" s="42">
        <f t="shared" si="6"/>
        <v>720.90000000000009</v>
      </c>
      <c r="O10" s="46">
        <f t="shared" si="7"/>
        <v>12349.904111999998</v>
      </c>
      <c r="P10" s="30">
        <f t="shared" si="8"/>
        <v>92.624280839999983</v>
      </c>
      <c r="Q10" s="64">
        <f t="shared" si="9"/>
        <v>123.49904111999999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10"/>
        <v>8708.7798000000003</v>
      </c>
      <c r="C11" s="42">
        <f t="shared" si="0"/>
        <v>1741.7559600000002</v>
      </c>
      <c r="D11" s="42">
        <f t="shared" si="11"/>
        <v>1458.26055</v>
      </c>
      <c r="E11" s="42">
        <f t="shared" si="1"/>
        <v>720.90000000000009</v>
      </c>
      <c r="F11" s="46">
        <f t="shared" si="2"/>
        <v>12629.696310000001</v>
      </c>
      <c r="G11" s="30">
        <f t="shared" si="3"/>
        <v>94.722722325000007</v>
      </c>
      <c r="H11" s="64">
        <f t="shared" si="4"/>
        <v>126.29696310000001</v>
      </c>
      <c r="I11" s="16"/>
      <c r="J11" s="35">
        <v>4</v>
      </c>
      <c r="K11" s="29">
        <f t="shared" si="12"/>
        <v>8627.1841800000002</v>
      </c>
      <c r="L11" s="42">
        <f t="shared" si="5"/>
        <v>1725.4368359999999</v>
      </c>
      <c r="M11" s="42">
        <f t="shared" si="13"/>
        <v>1443.3066000000001</v>
      </c>
      <c r="N11" s="42">
        <f t="shared" si="6"/>
        <v>720.90000000000009</v>
      </c>
      <c r="O11" s="46">
        <f t="shared" si="7"/>
        <v>12516.827616</v>
      </c>
      <c r="P11" s="30">
        <f t="shared" si="8"/>
        <v>93.876207120000004</v>
      </c>
      <c r="Q11" s="64">
        <f t="shared" si="9"/>
        <v>125.16827616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10"/>
        <v>8832.0172500000008</v>
      </c>
      <c r="C12" s="42">
        <f t="shared" si="0"/>
        <v>1766.4034500000002</v>
      </c>
      <c r="D12" s="42">
        <f t="shared" si="11"/>
        <v>1478.8963125</v>
      </c>
      <c r="E12" s="42">
        <f t="shared" si="1"/>
        <v>720.90000000000009</v>
      </c>
      <c r="F12" s="46">
        <f t="shared" si="2"/>
        <v>12798.217012499999</v>
      </c>
      <c r="G12" s="30">
        <f t="shared" si="3"/>
        <v>95.986627593750001</v>
      </c>
      <c r="H12" s="64">
        <f t="shared" si="4"/>
        <v>127.982170125</v>
      </c>
      <c r="I12" s="16"/>
      <c r="J12" s="35">
        <v>5</v>
      </c>
      <c r="K12" s="29">
        <f t="shared" si="12"/>
        <v>8749.2669750000005</v>
      </c>
      <c r="L12" s="42">
        <f t="shared" si="5"/>
        <v>1749.8533950000001</v>
      </c>
      <c r="M12" s="42">
        <f t="shared" si="13"/>
        <v>1463.7307500000002</v>
      </c>
      <c r="N12" s="42">
        <f t="shared" si="6"/>
        <v>720.90000000000009</v>
      </c>
      <c r="O12" s="46">
        <f t="shared" si="7"/>
        <v>12683.751120000001</v>
      </c>
      <c r="P12" s="30">
        <f t="shared" si="8"/>
        <v>95.12813340000001</v>
      </c>
      <c r="Q12" s="64">
        <f t="shared" si="9"/>
        <v>126.83751120000001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10"/>
        <v>8955.2546999999995</v>
      </c>
      <c r="C13" s="42">
        <f t="shared" si="0"/>
        <v>1791.0509399999999</v>
      </c>
      <c r="D13" s="42">
        <f t="shared" si="11"/>
        <v>1499.5320750000001</v>
      </c>
      <c r="E13" s="42">
        <f t="shared" si="1"/>
        <v>720.90000000000009</v>
      </c>
      <c r="F13" s="46">
        <f t="shared" si="2"/>
        <v>12966.737714999997</v>
      </c>
      <c r="G13" s="30">
        <f t="shared" si="3"/>
        <v>97.250532862499966</v>
      </c>
      <c r="H13" s="64">
        <f t="shared" si="4"/>
        <v>129.66737714999996</v>
      </c>
      <c r="I13" s="16"/>
      <c r="J13" s="35">
        <v>6</v>
      </c>
      <c r="K13" s="29">
        <f t="shared" si="12"/>
        <v>8871.3497700000007</v>
      </c>
      <c r="L13" s="42">
        <f t="shared" si="5"/>
        <v>1774.2699540000001</v>
      </c>
      <c r="M13" s="42">
        <f t="shared" si="13"/>
        <v>1484.1549000000002</v>
      </c>
      <c r="N13" s="42">
        <f t="shared" si="6"/>
        <v>720.90000000000009</v>
      </c>
      <c r="O13" s="46">
        <f t="shared" si="7"/>
        <v>12850.674623999999</v>
      </c>
      <c r="P13" s="30">
        <f t="shared" si="8"/>
        <v>96.380059679999988</v>
      </c>
      <c r="Q13" s="64">
        <f t="shared" si="9"/>
        <v>128.50674623999998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10"/>
        <v>9078.49215</v>
      </c>
      <c r="C14" s="42">
        <f t="shared" si="0"/>
        <v>1815.6984299999999</v>
      </c>
      <c r="D14" s="42">
        <f t="shared" si="11"/>
        <v>1520.1678374999999</v>
      </c>
      <c r="E14" s="42">
        <f t="shared" si="1"/>
        <v>720.90000000000009</v>
      </c>
      <c r="F14" s="46">
        <f t="shared" si="2"/>
        <v>13135.258417499999</v>
      </c>
      <c r="G14" s="30">
        <f t="shared" si="3"/>
        <v>98.514438131250003</v>
      </c>
      <c r="H14" s="64">
        <f t="shared" si="4"/>
        <v>131.352584175</v>
      </c>
      <c r="I14" s="16"/>
      <c r="J14" s="35">
        <v>7</v>
      </c>
      <c r="K14" s="29">
        <f t="shared" si="12"/>
        <v>8993.4325649999992</v>
      </c>
      <c r="L14" s="42">
        <f t="shared" si="5"/>
        <v>1798.6865129999996</v>
      </c>
      <c r="M14" s="42">
        <f t="shared" si="13"/>
        <v>1504.5790500000001</v>
      </c>
      <c r="N14" s="42">
        <f t="shared" si="6"/>
        <v>720.90000000000009</v>
      </c>
      <c r="O14" s="46">
        <f t="shared" si="7"/>
        <v>13017.598128</v>
      </c>
      <c r="P14" s="30">
        <f t="shared" si="8"/>
        <v>97.631985960000009</v>
      </c>
      <c r="Q14" s="64">
        <f t="shared" si="9"/>
        <v>130.17598128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10"/>
        <v>9201.7296000000006</v>
      </c>
      <c r="C15" s="42">
        <f t="shared" si="0"/>
        <v>1840.34592</v>
      </c>
      <c r="D15" s="42">
        <f t="shared" si="11"/>
        <v>1540.8036</v>
      </c>
      <c r="E15" s="42">
        <f t="shared" si="1"/>
        <v>720.90000000000009</v>
      </c>
      <c r="F15" s="46">
        <f t="shared" si="2"/>
        <v>13303.779119999999</v>
      </c>
      <c r="G15" s="30">
        <f t="shared" si="3"/>
        <v>99.778343399999983</v>
      </c>
      <c r="H15" s="64">
        <f t="shared" si="4"/>
        <v>133.03779119999999</v>
      </c>
      <c r="I15" s="16"/>
      <c r="J15" s="35">
        <v>8</v>
      </c>
      <c r="K15" s="29">
        <f t="shared" si="12"/>
        <v>9115.5153599999994</v>
      </c>
      <c r="L15" s="42">
        <f t="shared" si="5"/>
        <v>1823.1030719999999</v>
      </c>
      <c r="M15" s="42">
        <f t="shared" si="13"/>
        <v>1525.0032000000001</v>
      </c>
      <c r="N15" s="42">
        <f t="shared" si="6"/>
        <v>720.90000000000009</v>
      </c>
      <c r="O15" s="46">
        <f t="shared" si="7"/>
        <v>13184.521631999998</v>
      </c>
      <c r="P15" s="30">
        <f t="shared" si="8"/>
        <v>98.883912240000001</v>
      </c>
      <c r="Q15" s="64">
        <f t="shared" si="9"/>
        <v>131.84521631999999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10"/>
        <v>9324.9670499999993</v>
      </c>
      <c r="C16" s="42">
        <f t="shared" si="0"/>
        <v>1864.9934099999998</v>
      </c>
      <c r="D16" s="42">
        <f t="shared" si="11"/>
        <v>1561.4393625</v>
      </c>
      <c r="E16" s="42">
        <f t="shared" si="1"/>
        <v>720.90000000000009</v>
      </c>
      <c r="F16" s="46">
        <f t="shared" si="2"/>
        <v>13472.299822499997</v>
      </c>
      <c r="G16" s="30">
        <f t="shared" si="3"/>
        <v>101.04224866874998</v>
      </c>
      <c r="H16" s="64">
        <f t="shared" si="4"/>
        <v>134.72299822499997</v>
      </c>
      <c r="I16" s="16"/>
      <c r="J16" s="35">
        <v>9</v>
      </c>
      <c r="K16" s="29">
        <f t="shared" si="12"/>
        <v>9237.5981549999997</v>
      </c>
      <c r="L16" s="42">
        <f t="shared" si="5"/>
        <v>1847.5196309999999</v>
      </c>
      <c r="M16" s="42">
        <f t="shared" si="13"/>
        <v>1545.4273500000002</v>
      </c>
      <c r="N16" s="42">
        <f t="shared" si="6"/>
        <v>720.90000000000009</v>
      </c>
      <c r="O16" s="46">
        <f t="shared" si="7"/>
        <v>13351.445135999998</v>
      </c>
      <c r="P16" s="30">
        <f t="shared" si="8"/>
        <v>100.13583851999999</v>
      </c>
      <c r="Q16" s="64">
        <f t="shared" si="9"/>
        <v>133.51445135999998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10"/>
        <v>9448.2044999999998</v>
      </c>
      <c r="C17" s="42">
        <f t="shared" si="0"/>
        <v>1889.6408999999999</v>
      </c>
      <c r="D17" s="42">
        <f t="shared" si="11"/>
        <v>1582.0751249999998</v>
      </c>
      <c r="E17" s="42">
        <f t="shared" si="1"/>
        <v>720.90000000000009</v>
      </c>
      <c r="F17" s="46">
        <f t="shared" si="2"/>
        <v>13640.820524999999</v>
      </c>
      <c r="G17" s="30">
        <f t="shared" si="3"/>
        <v>102.30615393749999</v>
      </c>
      <c r="H17" s="64">
        <f t="shared" si="4"/>
        <v>136.40820524999998</v>
      </c>
      <c r="I17" s="16"/>
      <c r="J17" s="35">
        <v>10</v>
      </c>
      <c r="K17" s="29">
        <f t="shared" si="12"/>
        <v>9359.6809499999999</v>
      </c>
      <c r="L17" s="42">
        <f t="shared" si="5"/>
        <v>1871.9361900000001</v>
      </c>
      <c r="M17" s="42">
        <f t="shared" si="13"/>
        <v>1565.8515000000002</v>
      </c>
      <c r="N17" s="42">
        <f t="shared" si="6"/>
        <v>720.90000000000009</v>
      </c>
      <c r="O17" s="46">
        <f t="shared" si="7"/>
        <v>13518.368640000001</v>
      </c>
      <c r="P17" s="30">
        <f t="shared" si="8"/>
        <v>101.3877648</v>
      </c>
      <c r="Q17" s="64">
        <f t="shared" si="9"/>
        <v>135.1836864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10"/>
        <v>9571.4419500000004</v>
      </c>
      <c r="C18" s="42">
        <f t="shared" si="0"/>
        <v>1914.2883900000002</v>
      </c>
      <c r="D18" s="42">
        <f t="shared" si="11"/>
        <v>1602.7108874999999</v>
      </c>
      <c r="E18" s="42">
        <f t="shared" si="1"/>
        <v>720.90000000000009</v>
      </c>
      <c r="F18" s="46">
        <f t="shared" si="2"/>
        <v>13809.341227499999</v>
      </c>
      <c r="G18" s="30">
        <f t="shared" si="3"/>
        <v>103.57005920624999</v>
      </c>
      <c r="H18" s="64">
        <f t="shared" si="4"/>
        <v>138.09341227499999</v>
      </c>
      <c r="I18" s="16"/>
      <c r="J18" s="35">
        <v>11</v>
      </c>
      <c r="K18" s="29">
        <f t="shared" si="12"/>
        <v>9481.7637450000002</v>
      </c>
      <c r="L18" s="42">
        <f t="shared" si="5"/>
        <v>1896.3527490000001</v>
      </c>
      <c r="M18" s="42">
        <f t="shared" si="13"/>
        <v>1586.27565</v>
      </c>
      <c r="N18" s="42">
        <f t="shared" si="6"/>
        <v>720.90000000000009</v>
      </c>
      <c r="O18" s="46">
        <f t="shared" si="7"/>
        <v>13685.292143999999</v>
      </c>
      <c r="P18" s="30">
        <f t="shared" si="8"/>
        <v>102.63969107999999</v>
      </c>
      <c r="Q18" s="64">
        <f t="shared" si="9"/>
        <v>136.85292143999999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10"/>
        <v>9694.6794000000009</v>
      </c>
      <c r="C19" s="42">
        <f t="shared" si="0"/>
        <v>1938.9358800000002</v>
      </c>
      <c r="D19" s="42">
        <f t="shared" si="11"/>
        <v>1623.34665</v>
      </c>
      <c r="E19" s="42">
        <f t="shared" si="1"/>
        <v>720.90000000000009</v>
      </c>
      <c r="F19" s="46">
        <f t="shared" si="2"/>
        <v>13977.861930000001</v>
      </c>
      <c r="G19" s="30">
        <f t="shared" si="3"/>
        <v>104.833964475</v>
      </c>
      <c r="H19" s="64">
        <f t="shared" si="4"/>
        <v>139.7786193</v>
      </c>
      <c r="I19" s="16"/>
      <c r="J19" s="35">
        <v>12</v>
      </c>
      <c r="K19" s="29">
        <f t="shared" si="12"/>
        <v>9603.8465400000005</v>
      </c>
      <c r="L19" s="42">
        <f t="shared" si="5"/>
        <v>1920.7693079999999</v>
      </c>
      <c r="M19" s="42">
        <f t="shared" si="13"/>
        <v>1606.6998000000001</v>
      </c>
      <c r="N19" s="42">
        <f t="shared" si="6"/>
        <v>720.90000000000009</v>
      </c>
      <c r="O19" s="46">
        <f t="shared" si="7"/>
        <v>13852.215648000001</v>
      </c>
      <c r="P19" s="30">
        <f t="shared" si="8"/>
        <v>103.89161736</v>
      </c>
      <c r="Q19" s="64">
        <f t="shared" si="9"/>
        <v>138.52215648000001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10"/>
        <v>9817.9168499999996</v>
      </c>
      <c r="C20" s="42">
        <f t="shared" si="0"/>
        <v>1963.5833700000001</v>
      </c>
      <c r="D20" s="42">
        <f t="shared" si="11"/>
        <v>1643.9824125</v>
      </c>
      <c r="E20" s="42">
        <f t="shared" si="1"/>
        <v>720.90000000000009</v>
      </c>
      <c r="F20" s="46">
        <f t="shared" si="2"/>
        <v>14146.382632499999</v>
      </c>
      <c r="G20" s="30">
        <f t="shared" si="3"/>
        <v>106.09786974374998</v>
      </c>
      <c r="H20" s="64">
        <f t="shared" si="4"/>
        <v>141.46382632499999</v>
      </c>
      <c r="I20" s="16"/>
      <c r="J20" s="35">
        <v>13</v>
      </c>
      <c r="K20" s="29">
        <f t="shared" si="12"/>
        <v>9725.9293350000007</v>
      </c>
      <c r="L20" s="42">
        <f t="shared" si="5"/>
        <v>1945.1858670000001</v>
      </c>
      <c r="M20" s="42">
        <f t="shared" si="13"/>
        <v>1627.1239500000001</v>
      </c>
      <c r="N20" s="42">
        <f t="shared" si="6"/>
        <v>720.90000000000009</v>
      </c>
      <c r="O20" s="46">
        <f t="shared" si="7"/>
        <v>14019.139152000002</v>
      </c>
      <c r="P20" s="30">
        <f t="shared" si="8"/>
        <v>105.14354364000002</v>
      </c>
      <c r="Q20" s="64">
        <f t="shared" si="9"/>
        <v>140.19139152000002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10"/>
        <v>9941.1543000000001</v>
      </c>
      <c r="C21" s="42">
        <f t="shared" si="0"/>
        <v>1988.2308600000001</v>
      </c>
      <c r="D21" s="42">
        <f t="shared" si="11"/>
        <v>1664.6181750000001</v>
      </c>
      <c r="E21" s="42">
        <f t="shared" si="1"/>
        <v>720.90000000000009</v>
      </c>
      <c r="F21" s="46">
        <f t="shared" si="2"/>
        <v>14314.903334999999</v>
      </c>
      <c r="G21" s="30">
        <f t="shared" si="3"/>
        <v>107.3617750125</v>
      </c>
      <c r="H21" s="64">
        <f t="shared" si="4"/>
        <v>143.14903335</v>
      </c>
      <c r="I21" s="16"/>
      <c r="J21" s="35">
        <v>14</v>
      </c>
      <c r="K21" s="29">
        <f t="shared" si="12"/>
        <v>9848.0121299999992</v>
      </c>
      <c r="L21" s="42">
        <f t="shared" si="5"/>
        <v>1969.6024259999999</v>
      </c>
      <c r="M21" s="42">
        <f t="shared" si="13"/>
        <v>1647.5481000000002</v>
      </c>
      <c r="N21" s="42">
        <f t="shared" si="6"/>
        <v>720.90000000000009</v>
      </c>
      <c r="O21" s="46">
        <f t="shared" si="7"/>
        <v>14186.062655999998</v>
      </c>
      <c r="P21" s="30">
        <f t="shared" si="8"/>
        <v>106.39546991999998</v>
      </c>
      <c r="Q21" s="64">
        <f t="shared" si="9"/>
        <v>141.86062655999999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10"/>
        <v>10064.391749999999</v>
      </c>
      <c r="C22" s="42">
        <f t="shared" si="0"/>
        <v>2012.8783499999997</v>
      </c>
      <c r="D22" s="42">
        <f t="shared" si="11"/>
        <v>1685.2539374999999</v>
      </c>
      <c r="E22" s="42">
        <f t="shared" si="1"/>
        <v>720.90000000000009</v>
      </c>
      <c r="F22" s="46">
        <f t="shared" si="2"/>
        <v>14483.424037499997</v>
      </c>
      <c r="G22" s="30">
        <f t="shared" si="3"/>
        <v>108.62568028124998</v>
      </c>
      <c r="H22" s="64">
        <f t="shared" si="4"/>
        <v>144.83424037499998</v>
      </c>
      <c r="I22" s="16"/>
      <c r="J22" s="35">
        <v>15</v>
      </c>
      <c r="K22" s="29">
        <f t="shared" si="12"/>
        <v>9970.0949249999994</v>
      </c>
      <c r="L22" s="42">
        <f t="shared" si="5"/>
        <v>1994.0189849999997</v>
      </c>
      <c r="M22" s="42">
        <f t="shared" si="13"/>
        <v>1667.9722500000003</v>
      </c>
      <c r="N22" s="42">
        <f t="shared" si="6"/>
        <v>720.90000000000009</v>
      </c>
      <c r="O22" s="46">
        <f t="shared" si="7"/>
        <v>14352.98616</v>
      </c>
      <c r="P22" s="30">
        <f t="shared" si="8"/>
        <v>107.6473962</v>
      </c>
      <c r="Q22" s="64">
        <f t="shared" si="9"/>
        <v>143.5298616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10"/>
        <v>10187.629199999999</v>
      </c>
      <c r="C23" s="42">
        <f t="shared" si="0"/>
        <v>2037.5258399999998</v>
      </c>
      <c r="D23" s="42">
        <f t="shared" si="11"/>
        <v>1705.8896999999999</v>
      </c>
      <c r="E23" s="42">
        <f t="shared" si="1"/>
        <v>720.90000000000009</v>
      </c>
      <c r="F23" s="46">
        <f t="shared" si="2"/>
        <v>14651.944739999999</v>
      </c>
      <c r="G23" s="30">
        <f t="shared" si="3"/>
        <v>109.88958554999999</v>
      </c>
      <c r="H23" s="64">
        <f t="shared" si="4"/>
        <v>146.51944739999999</v>
      </c>
      <c r="I23" s="16"/>
      <c r="J23" s="35">
        <v>16</v>
      </c>
      <c r="K23" s="29">
        <f t="shared" si="12"/>
        <v>10092.17772</v>
      </c>
      <c r="L23" s="42">
        <f t="shared" si="5"/>
        <v>2018.4355439999999</v>
      </c>
      <c r="M23" s="42">
        <f t="shared" si="13"/>
        <v>1688.3964000000001</v>
      </c>
      <c r="N23" s="42">
        <f t="shared" si="6"/>
        <v>720.90000000000009</v>
      </c>
      <c r="O23" s="46">
        <f t="shared" si="7"/>
        <v>14519.909663999999</v>
      </c>
      <c r="P23" s="30">
        <f t="shared" si="8"/>
        <v>108.89932248</v>
      </c>
      <c r="Q23" s="64">
        <f t="shared" si="9"/>
        <v>145.19909663999999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10"/>
        <v>10310.86665</v>
      </c>
      <c r="C24" s="42">
        <f t="shared" si="0"/>
        <v>2062.1733299999996</v>
      </c>
      <c r="D24" s="42">
        <f t="shared" si="11"/>
        <v>1726.5254625</v>
      </c>
      <c r="E24" s="42">
        <f t="shared" si="1"/>
        <v>720.90000000000009</v>
      </c>
      <c r="F24" s="46">
        <f t="shared" si="2"/>
        <v>14820.465442499999</v>
      </c>
      <c r="G24" s="30">
        <f t="shared" si="3"/>
        <v>111.15349081875</v>
      </c>
      <c r="H24" s="64">
        <f t="shared" si="4"/>
        <v>148.204654425</v>
      </c>
      <c r="I24" s="16"/>
      <c r="J24" s="35">
        <v>17</v>
      </c>
      <c r="K24" s="29">
        <f t="shared" si="12"/>
        <v>10214.260515</v>
      </c>
      <c r="L24" s="42">
        <f t="shared" si="5"/>
        <v>2042.8521030000002</v>
      </c>
      <c r="M24" s="42">
        <f t="shared" si="13"/>
        <v>1708.8205500000001</v>
      </c>
      <c r="N24" s="42">
        <f t="shared" si="6"/>
        <v>720.90000000000009</v>
      </c>
      <c r="O24" s="46">
        <f t="shared" si="7"/>
        <v>14686.833167999999</v>
      </c>
      <c r="P24" s="30">
        <f t="shared" si="8"/>
        <v>110.15124875999999</v>
      </c>
      <c r="Q24" s="64">
        <f t="shared" si="9"/>
        <v>146.86833167999998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10"/>
        <v>10434.1041</v>
      </c>
      <c r="C25" s="42">
        <f t="shared" si="0"/>
        <v>2086.8208199999999</v>
      </c>
      <c r="D25" s="42">
        <f t="shared" si="11"/>
        <v>1747.1612249999998</v>
      </c>
      <c r="E25" s="42">
        <f t="shared" si="1"/>
        <v>720.90000000000009</v>
      </c>
      <c r="F25" s="46">
        <f t="shared" si="2"/>
        <v>14988.986145000001</v>
      </c>
      <c r="G25" s="30">
        <f t="shared" si="3"/>
        <v>112.41739608750001</v>
      </c>
      <c r="H25" s="64">
        <f t="shared" si="4"/>
        <v>149.88986145000001</v>
      </c>
      <c r="I25" s="16"/>
      <c r="J25" s="35">
        <v>18</v>
      </c>
      <c r="K25" s="29">
        <f t="shared" si="12"/>
        <v>10336.34331</v>
      </c>
      <c r="L25" s="42">
        <f t="shared" si="5"/>
        <v>2067.2686619999999</v>
      </c>
      <c r="M25" s="42">
        <f t="shared" si="13"/>
        <v>1729.2447000000002</v>
      </c>
      <c r="N25" s="42">
        <f t="shared" si="6"/>
        <v>720.90000000000009</v>
      </c>
      <c r="O25" s="46">
        <f t="shared" si="7"/>
        <v>14853.756672000001</v>
      </c>
      <c r="P25" s="30">
        <f t="shared" si="8"/>
        <v>111.40317504000001</v>
      </c>
      <c r="Q25" s="64">
        <f t="shared" si="9"/>
        <v>148.53756672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10"/>
        <v>10557.341549999999</v>
      </c>
      <c r="C26" s="42">
        <f t="shared" si="0"/>
        <v>2111.4683099999997</v>
      </c>
      <c r="D26" s="42">
        <f t="shared" si="11"/>
        <v>1767.7969874999999</v>
      </c>
      <c r="E26" s="42">
        <f t="shared" si="1"/>
        <v>720.90000000000009</v>
      </c>
      <c r="F26" s="46">
        <f t="shared" si="2"/>
        <v>15157.506847499999</v>
      </c>
      <c r="G26" s="30">
        <f t="shared" si="3"/>
        <v>113.68130135625</v>
      </c>
      <c r="H26" s="64">
        <f t="shared" si="4"/>
        <v>151.57506847499999</v>
      </c>
      <c r="I26" s="16"/>
      <c r="J26" s="35">
        <v>19</v>
      </c>
      <c r="K26" s="29">
        <f t="shared" si="12"/>
        <v>10458.426105</v>
      </c>
      <c r="L26" s="42">
        <f t="shared" si="5"/>
        <v>2091.6852210000002</v>
      </c>
      <c r="M26" s="42">
        <f t="shared" si="13"/>
        <v>1749.66885</v>
      </c>
      <c r="N26" s="42">
        <f t="shared" si="6"/>
        <v>720.90000000000009</v>
      </c>
      <c r="O26" s="46">
        <f t="shared" si="7"/>
        <v>15020.680176</v>
      </c>
      <c r="P26" s="30">
        <f t="shared" si="8"/>
        <v>112.65510132</v>
      </c>
      <c r="Q26" s="64">
        <f t="shared" si="9"/>
        <v>150.20680175999999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10"/>
        <v>10680.579</v>
      </c>
      <c r="C27" s="42">
        <f t="shared" si="0"/>
        <v>2136.1158</v>
      </c>
      <c r="D27" s="42">
        <f t="shared" si="11"/>
        <v>1788.4327499999999</v>
      </c>
      <c r="E27" s="42">
        <f t="shared" si="1"/>
        <v>720.90000000000009</v>
      </c>
      <c r="F27" s="46">
        <f t="shared" si="2"/>
        <v>15326.027549999999</v>
      </c>
      <c r="G27" s="30">
        <f t="shared" si="3"/>
        <v>114.94520662499998</v>
      </c>
      <c r="H27" s="64">
        <f t="shared" si="4"/>
        <v>153.26027549999998</v>
      </c>
      <c r="I27" s="16"/>
      <c r="J27" s="35">
        <v>20</v>
      </c>
      <c r="K27" s="29">
        <f t="shared" si="12"/>
        <v>10580.508900000001</v>
      </c>
      <c r="L27" s="42">
        <f t="shared" si="5"/>
        <v>2116.10178</v>
      </c>
      <c r="M27" s="42">
        <f t="shared" si="13"/>
        <v>1770.0930000000001</v>
      </c>
      <c r="N27" s="42">
        <f t="shared" si="6"/>
        <v>720.90000000000009</v>
      </c>
      <c r="O27" s="46">
        <f t="shared" si="7"/>
        <v>15187.603680000002</v>
      </c>
      <c r="P27" s="30">
        <f t="shared" si="8"/>
        <v>113.90702760000001</v>
      </c>
      <c r="Q27" s="64">
        <f t="shared" si="9"/>
        <v>151.87603680000001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10"/>
        <v>10803.81645</v>
      </c>
      <c r="C28" s="42">
        <f t="shared" si="0"/>
        <v>2160.7632899999999</v>
      </c>
      <c r="D28" s="42">
        <f t="shared" si="11"/>
        <v>1809.0685125</v>
      </c>
      <c r="E28" s="42">
        <f t="shared" si="1"/>
        <v>720.90000000000009</v>
      </c>
      <c r="F28" s="46">
        <f t="shared" si="2"/>
        <v>15494.548252500001</v>
      </c>
      <c r="G28" s="30">
        <f t="shared" si="3"/>
        <v>116.20911189375002</v>
      </c>
      <c r="H28" s="64">
        <f t="shared" si="4"/>
        <v>154.94548252500002</v>
      </c>
      <c r="I28" s="16"/>
      <c r="J28" s="35">
        <v>21</v>
      </c>
      <c r="K28" s="29">
        <f t="shared" si="12"/>
        <v>10702.591694999999</v>
      </c>
      <c r="L28" s="42">
        <f t="shared" si="5"/>
        <v>2140.5183389999997</v>
      </c>
      <c r="M28" s="42">
        <f t="shared" si="13"/>
        <v>1790.5171500000001</v>
      </c>
      <c r="N28" s="42">
        <f t="shared" si="6"/>
        <v>720.90000000000009</v>
      </c>
      <c r="O28" s="46">
        <f t="shared" si="7"/>
        <v>15354.527183999999</v>
      </c>
      <c r="P28" s="30">
        <f t="shared" si="8"/>
        <v>115.15895388</v>
      </c>
      <c r="Q28" s="64">
        <f t="shared" si="9"/>
        <v>153.54527184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10"/>
        <v>10927.053899999999</v>
      </c>
      <c r="C29" s="42">
        <f t="shared" si="0"/>
        <v>2185.4107799999997</v>
      </c>
      <c r="D29" s="42">
        <f t="shared" si="11"/>
        <v>1829.7042750000001</v>
      </c>
      <c r="E29" s="42">
        <f t="shared" si="1"/>
        <v>720.90000000000009</v>
      </c>
      <c r="F29" s="46">
        <f t="shared" si="2"/>
        <v>15663.068954999999</v>
      </c>
      <c r="G29" s="30">
        <f t="shared" si="3"/>
        <v>117.4730171625</v>
      </c>
      <c r="H29" s="64">
        <f t="shared" si="4"/>
        <v>156.63068955</v>
      </c>
      <c r="I29" s="16"/>
      <c r="J29" s="35">
        <v>22</v>
      </c>
      <c r="K29" s="29">
        <f t="shared" si="12"/>
        <v>10824.674489999999</v>
      </c>
      <c r="L29" s="42">
        <f t="shared" si="5"/>
        <v>2164.934898</v>
      </c>
      <c r="M29" s="42">
        <f t="shared" si="13"/>
        <v>1810.9413000000002</v>
      </c>
      <c r="N29" s="42">
        <f t="shared" si="6"/>
        <v>720.90000000000009</v>
      </c>
      <c r="O29" s="46">
        <f t="shared" si="7"/>
        <v>15521.450687999999</v>
      </c>
      <c r="P29" s="30">
        <f t="shared" si="8"/>
        <v>116.41088015999999</v>
      </c>
      <c r="Q29" s="64">
        <f t="shared" si="9"/>
        <v>155.21450687999999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10"/>
        <v>11050.29135</v>
      </c>
      <c r="C30" s="42">
        <f t="shared" si="0"/>
        <v>2210.05827</v>
      </c>
      <c r="D30" s="42">
        <f t="shared" si="11"/>
        <v>1850.3400374999999</v>
      </c>
      <c r="E30" s="42">
        <f t="shared" si="1"/>
        <v>720.90000000000009</v>
      </c>
      <c r="F30" s="46">
        <f t="shared" si="2"/>
        <v>15831.589657499999</v>
      </c>
      <c r="G30" s="30">
        <f t="shared" si="3"/>
        <v>118.73692243124998</v>
      </c>
      <c r="H30" s="64">
        <f t="shared" si="4"/>
        <v>158.31589657499998</v>
      </c>
      <c r="I30" s="16"/>
      <c r="J30" s="35">
        <v>23</v>
      </c>
      <c r="K30" s="29">
        <f t="shared" si="12"/>
        <v>10946.757285</v>
      </c>
      <c r="L30" s="42">
        <f t="shared" si="5"/>
        <v>2189.3514569999998</v>
      </c>
      <c r="M30" s="42">
        <f t="shared" si="13"/>
        <v>1831.3654500000002</v>
      </c>
      <c r="N30" s="42">
        <f t="shared" si="6"/>
        <v>720.90000000000009</v>
      </c>
      <c r="O30" s="46">
        <f t="shared" si="7"/>
        <v>15688.374192000001</v>
      </c>
      <c r="P30" s="30">
        <f t="shared" si="8"/>
        <v>117.66280644</v>
      </c>
      <c r="Q30" s="64">
        <f t="shared" si="9"/>
        <v>156.88374192000001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10"/>
        <v>11173.5288</v>
      </c>
      <c r="C31" s="42">
        <f t="shared" si="0"/>
        <v>2234.7057599999998</v>
      </c>
      <c r="D31" s="42">
        <f t="shared" si="11"/>
        <v>1870.9757999999999</v>
      </c>
      <c r="E31" s="42">
        <f t="shared" si="1"/>
        <v>720.90000000000009</v>
      </c>
      <c r="F31" s="46">
        <f t="shared" si="2"/>
        <v>16000.110360000001</v>
      </c>
      <c r="G31" s="30">
        <f t="shared" si="3"/>
        <v>120.0008277</v>
      </c>
      <c r="H31" s="64">
        <f t="shared" si="4"/>
        <v>160.00110359999999</v>
      </c>
      <c r="I31" s="16"/>
      <c r="J31" s="35">
        <v>24</v>
      </c>
      <c r="K31" s="29">
        <f t="shared" si="12"/>
        <v>11068.84008</v>
      </c>
      <c r="L31" s="42">
        <f t="shared" si="5"/>
        <v>2213.768016</v>
      </c>
      <c r="M31" s="42">
        <f t="shared" si="13"/>
        <v>1851.7896000000001</v>
      </c>
      <c r="N31" s="42">
        <f t="shared" si="6"/>
        <v>720.90000000000009</v>
      </c>
      <c r="O31" s="46">
        <f t="shared" si="7"/>
        <v>15855.297696</v>
      </c>
      <c r="P31" s="30">
        <f t="shared" si="8"/>
        <v>118.91473271999999</v>
      </c>
      <c r="Q31" s="64">
        <f t="shared" si="9"/>
        <v>158.55297696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10"/>
        <v>11296.766250000001</v>
      </c>
      <c r="C32" s="66">
        <f t="shared" si="0"/>
        <v>2259.3532500000001</v>
      </c>
      <c r="D32" s="66">
        <f t="shared" si="11"/>
        <v>1891.6115625</v>
      </c>
      <c r="E32" s="66">
        <f t="shared" si="1"/>
        <v>720.90000000000009</v>
      </c>
      <c r="F32" s="72">
        <f t="shared" si="2"/>
        <v>16168.631062500001</v>
      </c>
      <c r="G32" s="33">
        <f t="shared" si="3"/>
        <v>121.26473296875</v>
      </c>
      <c r="H32" s="65">
        <f t="shared" si="4"/>
        <v>161.686310625</v>
      </c>
      <c r="I32" s="16"/>
      <c r="J32" s="36">
        <v>25</v>
      </c>
      <c r="K32" s="32">
        <f t="shared" si="12"/>
        <v>11190.922875</v>
      </c>
      <c r="L32" s="66">
        <f t="shared" si="5"/>
        <v>2238.1845750000002</v>
      </c>
      <c r="M32" s="66">
        <f t="shared" si="13"/>
        <v>1872.2137500000001</v>
      </c>
      <c r="N32" s="66">
        <f t="shared" si="6"/>
        <v>720.90000000000009</v>
      </c>
      <c r="O32" s="72">
        <f t="shared" si="7"/>
        <v>16022.2212</v>
      </c>
      <c r="P32" s="33">
        <f t="shared" si="8"/>
        <v>120.16665900000001</v>
      </c>
      <c r="Q32" s="65">
        <f t="shared" si="9"/>
        <v>160.22221200000001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E33" s="68">
        <f t="shared" si="1"/>
        <v>720.90000000000009</v>
      </c>
      <c r="F33" s="7"/>
      <c r="G33" s="7"/>
      <c r="H33" s="7"/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E34" s="42">
        <f t="shared" si="1"/>
        <v>720.90000000000009</v>
      </c>
      <c r="F34" s="7"/>
      <c r="G34" s="7"/>
      <c r="H34" s="7"/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12"/>
      <c r="B35" s="112"/>
      <c r="C35" s="112"/>
      <c r="D35" s="112"/>
      <c r="E35" s="112"/>
      <c r="F35" s="112"/>
      <c r="G35" s="56"/>
      <c r="H35" s="56"/>
      <c r="J35" s="112"/>
      <c r="K35" s="112"/>
      <c r="L35" s="112"/>
      <c r="M35" s="112"/>
      <c r="N35" s="112"/>
      <c r="O35" s="112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mergeCells count="2">
    <mergeCell ref="A35:F35"/>
    <mergeCell ref="J35:O35"/>
  </mergeCells>
  <phoneticPr fontId="14" type="noConversion"/>
  <printOptions horizontalCentered="1"/>
  <pageMargins left="0.47244094488188981" right="0.47244094488188981" top="0.27559055118110237" bottom="0.98425196850393704" header="0.15748031496062992" footer="0"/>
  <pageSetup paperSize="5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7"/>
  <sheetViews>
    <sheetView topLeftCell="C2" workbookViewId="0">
      <selection activeCell="M37" sqref="M37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8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9.5">
      <c r="A2" s="69" t="s">
        <v>42</v>
      </c>
      <c r="J2" s="69" t="s">
        <v>42</v>
      </c>
    </row>
    <row r="3" spans="1:26" ht="13.5" thickBot="1">
      <c r="A3" s="27" t="s">
        <v>25</v>
      </c>
      <c r="R3" s="27" t="s">
        <v>37</v>
      </c>
    </row>
    <row r="4" spans="1:26" ht="16.5" thickBot="1">
      <c r="A4" s="3" t="s">
        <v>20</v>
      </c>
      <c r="E4" s="4"/>
      <c r="F4" s="70" t="s">
        <v>50</v>
      </c>
      <c r="G4" s="73"/>
      <c r="H4" s="75"/>
      <c r="I4" s="5"/>
      <c r="J4" s="3" t="s">
        <v>15</v>
      </c>
      <c r="N4" s="4"/>
      <c r="O4" s="70" t="s">
        <v>50</v>
      </c>
      <c r="P4" s="73"/>
      <c r="Q4" s="75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60" t="s">
        <v>2</v>
      </c>
      <c r="B6" s="61" t="s">
        <v>1</v>
      </c>
      <c r="C6" s="62" t="s">
        <v>3</v>
      </c>
      <c r="D6" s="61" t="s">
        <v>4</v>
      </c>
      <c r="E6" s="61" t="s">
        <v>49</v>
      </c>
      <c r="F6" s="61" t="s">
        <v>5</v>
      </c>
      <c r="G6" s="61" t="s">
        <v>40</v>
      </c>
      <c r="H6" s="63" t="s">
        <v>41</v>
      </c>
      <c r="I6" s="15"/>
      <c r="J6" s="60" t="s">
        <v>2</v>
      </c>
      <c r="K6" s="61" t="s">
        <v>1</v>
      </c>
      <c r="L6" s="62" t="s">
        <v>3</v>
      </c>
      <c r="M6" s="61" t="s">
        <v>4</v>
      </c>
      <c r="N6" s="61" t="s">
        <v>49</v>
      </c>
      <c r="O6" s="61" t="s">
        <v>5</v>
      </c>
      <c r="P6" s="61" t="s">
        <v>40</v>
      </c>
      <c r="Q6" s="63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50" customFormat="1" ht="17.100000000000001" customHeight="1">
      <c r="A7" s="49" t="s">
        <v>6</v>
      </c>
      <c r="B7" s="42">
        <f>5890.36*1.35</f>
        <v>7951.9859999999999</v>
      </c>
      <c r="C7" s="42">
        <f>B7*20/100</f>
        <v>1590.3972000000001</v>
      </c>
      <c r="D7" s="42">
        <f>983.17*1.35</f>
        <v>1327.2795000000001</v>
      </c>
      <c r="E7" s="42">
        <f>534*1.35</f>
        <v>720.90000000000009</v>
      </c>
      <c r="F7" s="46">
        <f>SUM(B7:E7)</f>
        <v>11590.5627</v>
      </c>
      <c r="G7" s="30">
        <f>F7/200*1.5</f>
        <v>86.929220250000014</v>
      </c>
      <c r="H7" s="64">
        <f>F7/200*2</f>
        <v>115.90562700000001</v>
      </c>
      <c r="I7" s="23"/>
      <c r="J7" s="49" t="s">
        <v>6</v>
      </c>
      <c r="K7" s="42">
        <f>5910.04*1.35</f>
        <v>7978.5540000000001</v>
      </c>
      <c r="L7" s="42">
        <f>K7*20/100</f>
        <v>1595.7108000000001</v>
      </c>
      <c r="M7" s="42">
        <f>986.79*1.35</f>
        <v>1332.1665</v>
      </c>
      <c r="N7" s="42">
        <f>534*1.35</f>
        <v>720.90000000000009</v>
      </c>
      <c r="O7" s="46">
        <f>SUM(K7:N7)</f>
        <v>11627.3313</v>
      </c>
      <c r="P7" s="30">
        <f>O7/200*1.5</f>
        <v>87.204984749999994</v>
      </c>
      <c r="Q7" s="64">
        <f>O7/200*2</f>
        <v>116.273313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8071.2657899999995</v>
      </c>
      <c r="C8" s="42">
        <f t="shared" ref="C8:C32" si="0">B8*20/100</f>
        <v>1614.2531579999998</v>
      </c>
      <c r="D8" s="42">
        <f>+$D$7+$D$7*0.015*A8</f>
        <v>1347.1886925000001</v>
      </c>
      <c r="E8" s="42">
        <f t="shared" ref="E8:E32" si="1">534*1.35</f>
        <v>720.90000000000009</v>
      </c>
      <c r="F8" s="46">
        <f t="shared" ref="F8:F32" si="2">SUM(B8:E8)</f>
        <v>11753.607640499999</v>
      </c>
      <c r="G8" s="30">
        <f t="shared" ref="G8:G32" si="3">F8/200*1.5</f>
        <v>88.152057303749984</v>
      </c>
      <c r="H8" s="64">
        <f t="shared" ref="H8:H32" si="4">F8/200*2</f>
        <v>117.53607640499999</v>
      </c>
      <c r="I8" s="16"/>
      <c r="J8" s="35">
        <v>1</v>
      </c>
      <c r="K8" s="29">
        <f>($K$7*1.5%*J8)+$K$7</f>
        <v>8098.2323100000003</v>
      </c>
      <c r="L8" s="42">
        <f t="shared" ref="L8:L32" si="5">K8*20/100</f>
        <v>1619.6464620000002</v>
      </c>
      <c r="M8" s="42">
        <f>+$M$7+$M$7*0.015*J8</f>
        <v>1352.1489975</v>
      </c>
      <c r="N8" s="42">
        <f t="shared" ref="N8:N32" si="6">534*1.35</f>
        <v>720.90000000000009</v>
      </c>
      <c r="O8" s="46">
        <f t="shared" ref="O8:O32" si="7">SUM(K8:N8)</f>
        <v>11790.9277695</v>
      </c>
      <c r="P8" s="30">
        <f t="shared" ref="P8:P32" si="8">O8/200*1.5</f>
        <v>88.431958271249997</v>
      </c>
      <c r="Q8" s="64">
        <f t="shared" ref="Q8:Q32" si="9">O8/200*2</f>
        <v>117.909277695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10">($B$7*1.5%*A9)+$B$7</f>
        <v>8190.54558</v>
      </c>
      <c r="C9" s="42">
        <f t="shared" si="0"/>
        <v>1638.1091159999999</v>
      </c>
      <c r="D9" s="42">
        <f t="shared" ref="D9:D32" si="11">+$D$7+$D$7*0.015*A9</f>
        <v>1367.0978850000001</v>
      </c>
      <c r="E9" s="42">
        <f t="shared" si="1"/>
        <v>720.90000000000009</v>
      </c>
      <c r="F9" s="46">
        <f t="shared" si="2"/>
        <v>11916.652581</v>
      </c>
      <c r="G9" s="30">
        <f t="shared" si="3"/>
        <v>89.374894357499997</v>
      </c>
      <c r="H9" s="64">
        <f t="shared" si="4"/>
        <v>119.16652581</v>
      </c>
      <c r="I9" s="16"/>
      <c r="J9" s="35">
        <v>2</v>
      </c>
      <c r="K9" s="29">
        <f t="shared" ref="K9:K32" si="12">($K$7*1.5%*J9)+$K$7</f>
        <v>8217.9106200000006</v>
      </c>
      <c r="L9" s="42">
        <f t="shared" si="5"/>
        <v>1643.5821240000002</v>
      </c>
      <c r="M9" s="42">
        <f t="shared" ref="M9:M32" si="13">+$M$7+$M$7*0.015*J9</f>
        <v>1372.1314950000001</v>
      </c>
      <c r="N9" s="42">
        <f t="shared" si="6"/>
        <v>720.90000000000009</v>
      </c>
      <c r="O9" s="46">
        <f t="shared" si="7"/>
        <v>11954.524239</v>
      </c>
      <c r="P9" s="30">
        <f t="shared" si="8"/>
        <v>89.658931792499999</v>
      </c>
      <c r="Q9" s="64">
        <f t="shared" si="9"/>
        <v>119.54524239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10"/>
        <v>8309.8253700000005</v>
      </c>
      <c r="C10" s="42">
        <f t="shared" si="0"/>
        <v>1661.965074</v>
      </c>
      <c r="D10" s="42">
        <f t="shared" si="11"/>
        <v>1387.0070775000002</v>
      </c>
      <c r="E10" s="42">
        <f t="shared" si="1"/>
        <v>720.90000000000009</v>
      </c>
      <c r="F10" s="46">
        <f t="shared" si="2"/>
        <v>12079.6975215</v>
      </c>
      <c r="G10" s="30">
        <f t="shared" si="3"/>
        <v>90.59773141125001</v>
      </c>
      <c r="H10" s="64">
        <f t="shared" si="4"/>
        <v>120.796975215</v>
      </c>
      <c r="I10" s="16"/>
      <c r="J10" s="35">
        <v>3</v>
      </c>
      <c r="K10" s="29">
        <f t="shared" si="12"/>
        <v>8337.5889299999999</v>
      </c>
      <c r="L10" s="42">
        <f t="shared" si="5"/>
        <v>1667.5177859999999</v>
      </c>
      <c r="M10" s="42">
        <f t="shared" si="13"/>
        <v>1392.1139925</v>
      </c>
      <c r="N10" s="42">
        <f t="shared" si="6"/>
        <v>720.90000000000009</v>
      </c>
      <c r="O10" s="46">
        <f t="shared" si="7"/>
        <v>12118.120708500001</v>
      </c>
      <c r="P10" s="30">
        <f t="shared" si="8"/>
        <v>90.885905313750015</v>
      </c>
      <c r="Q10" s="64">
        <f t="shared" si="9"/>
        <v>121.18120708500001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10"/>
        <v>8429.1051599999992</v>
      </c>
      <c r="C11" s="42">
        <f t="shared" si="0"/>
        <v>1685.8210319999998</v>
      </c>
      <c r="D11" s="42">
        <f t="shared" si="11"/>
        <v>1406.9162700000002</v>
      </c>
      <c r="E11" s="42">
        <f t="shared" si="1"/>
        <v>720.90000000000009</v>
      </c>
      <c r="F11" s="46">
        <f t="shared" si="2"/>
        <v>12242.742461999998</v>
      </c>
      <c r="G11" s="30">
        <f t="shared" si="3"/>
        <v>91.82056846499998</v>
      </c>
      <c r="H11" s="64">
        <f t="shared" si="4"/>
        <v>122.42742461999998</v>
      </c>
      <c r="I11" s="16"/>
      <c r="J11" s="35">
        <v>4</v>
      </c>
      <c r="K11" s="29">
        <f t="shared" si="12"/>
        <v>8457.2672399999992</v>
      </c>
      <c r="L11" s="42">
        <f t="shared" si="5"/>
        <v>1691.453448</v>
      </c>
      <c r="M11" s="42">
        <f t="shared" si="13"/>
        <v>1412.0964900000001</v>
      </c>
      <c r="N11" s="42">
        <f t="shared" si="6"/>
        <v>720.90000000000009</v>
      </c>
      <c r="O11" s="46">
        <f t="shared" si="7"/>
        <v>12281.717177999999</v>
      </c>
      <c r="P11" s="30">
        <f t="shared" si="8"/>
        <v>92.112878835000004</v>
      </c>
      <c r="Q11" s="64">
        <f t="shared" si="9"/>
        <v>122.81717178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10"/>
        <v>8548.3849499999997</v>
      </c>
      <c r="C12" s="42">
        <f t="shared" si="0"/>
        <v>1709.6769899999999</v>
      </c>
      <c r="D12" s="42">
        <f t="shared" si="11"/>
        <v>1426.8254625000002</v>
      </c>
      <c r="E12" s="42">
        <f t="shared" si="1"/>
        <v>720.90000000000009</v>
      </c>
      <c r="F12" s="46">
        <f t="shared" si="2"/>
        <v>12405.7874025</v>
      </c>
      <c r="G12" s="30">
        <f t="shared" si="3"/>
        <v>93.043405518750006</v>
      </c>
      <c r="H12" s="64">
        <f t="shared" si="4"/>
        <v>124.057874025</v>
      </c>
      <c r="I12" s="16"/>
      <c r="J12" s="35">
        <v>5</v>
      </c>
      <c r="K12" s="29">
        <f t="shared" si="12"/>
        <v>8576.9455500000004</v>
      </c>
      <c r="L12" s="42">
        <f t="shared" si="5"/>
        <v>1715.3891100000003</v>
      </c>
      <c r="M12" s="42">
        <f t="shared" si="13"/>
        <v>1432.0789875</v>
      </c>
      <c r="N12" s="42">
        <f t="shared" si="6"/>
        <v>720.90000000000009</v>
      </c>
      <c r="O12" s="46">
        <f t="shared" si="7"/>
        <v>12445.313647500001</v>
      </c>
      <c r="P12" s="30">
        <f t="shared" si="8"/>
        <v>93.339852356250006</v>
      </c>
      <c r="Q12" s="64">
        <f t="shared" si="9"/>
        <v>124.45313647500001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10"/>
        <v>8667.6647400000002</v>
      </c>
      <c r="C13" s="42">
        <f t="shared" si="0"/>
        <v>1733.532948</v>
      </c>
      <c r="D13" s="42">
        <f t="shared" si="11"/>
        <v>1446.7346550000002</v>
      </c>
      <c r="E13" s="42">
        <f t="shared" si="1"/>
        <v>720.90000000000009</v>
      </c>
      <c r="F13" s="46">
        <f t="shared" si="2"/>
        <v>12568.832343</v>
      </c>
      <c r="G13" s="30">
        <f t="shared" si="3"/>
        <v>94.266242572500005</v>
      </c>
      <c r="H13" s="64">
        <f t="shared" si="4"/>
        <v>125.68832343</v>
      </c>
      <c r="I13" s="16"/>
      <c r="J13" s="35">
        <v>6</v>
      </c>
      <c r="K13" s="29">
        <f t="shared" si="12"/>
        <v>8696.6238599999997</v>
      </c>
      <c r="L13" s="42">
        <f t="shared" si="5"/>
        <v>1739.3247719999999</v>
      </c>
      <c r="M13" s="42">
        <f t="shared" si="13"/>
        <v>1452.0614849999999</v>
      </c>
      <c r="N13" s="42">
        <f t="shared" si="6"/>
        <v>720.90000000000009</v>
      </c>
      <c r="O13" s="46">
        <f t="shared" si="7"/>
        <v>12608.910116999999</v>
      </c>
      <c r="P13" s="30">
        <f t="shared" si="8"/>
        <v>94.566825877499994</v>
      </c>
      <c r="Q13" s="64">
        <f t="shared" si="9"/>
        <v>126.08910116999999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10"/>
        <v>8786.9445300000007</v>
      </c>
      <c r="C14" s="42">
        <f t="shared" si="0"/>
        <v>1757.3889060000001</v>
      </c>
      <c r="D14" s="42">
        <f t="shared" si="11"/>
        <v>1466.6438475</v>
      </c>
      <c r="E14" s="42">
        <f t="shared" si="1"/>
        <v>720.90000000000009</v>
      </c>
      <c r="F14" s="46">
        <f t="shared" si="2"/>
        <v>12731.8772835</v>
      </c>
      <c r="G14" s="30">
        <f t="shared" si="3"/>
        <v>95.489079626250003</v>
      </c>
      <c r="H14" s="64">
        <f t="shared" si="4"/>
        <v>127.318772835</v>
      </c>
      <c r="I14" s="16"/>
      <c r="J14" s="35">
        <v>7</v>
      </c>
      <c r="K14" s="29">
        <f t="shared" si="12"/>
        <v>8816.3021700000008</v>
      </c>
      <c r="L14" s="42">
        <f t="shared" si="5"/>
        <v>1763.2604340000003</v>
      </c>
      <c r="M14" s="42">
        <f t="shared" si="13"/>
        <v>1472.0439825000001</v>
      </c>
      <c r="N14" s="42">
        <f t="shared" si="6"/>
        <v>720.90000000000009</v>
      </c>
      <c r="O14" s="46">
        <f t="shared" si="7"/>
        <v>12772.5065865</v>
      </c>
      <c r="P14" s="30">
        <f t="shared" si="8"/>
        <v>95.793799398749996</v>
      </c>
      <c r="Q14" s="64">
        <f t="shared" si="9"/>
        <v>127.72506586499999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10"/>
        <v>8906.2243199999994</v>
      </c>
      <c r="C15" s="42">
        <f t="shared" si="0"/>
        <v>1781.244864</v>
      </c>
      <c r="D15" s="42">
        <f t="shared" si="11"/>
        <v>1486.55304</v>
      </c>
      <c r="E15" s="42">
        <f t="shared" si="1"/>
        <v>720.90000000000009</v>
      </c>
      <c r="F15" s="46">
        <f t="shared" si="2"/>
        <v>12894.922224</v>
      </c>
      <c r="G15" s="30">
        <f t="shared" si="3"/>
        <v>96.711916680000002</v>
      </c>
      <c r="H15" s="64">
        <f t="shared" si="4"/>
        <v>128.94922224000001</v>
      </c>
      <c r="I15" s="16"/>
      <c r="J15" s="35">
        <v>8</v>
      </c>
      <c r="K15" s="29">
        <f t="shared" si="12"/>
        <v>8935.9804800000002</v>
      </c>
      <c r="L15" s="42">
        <f t="shared" si="5"/>
        <v>1787.1960959999999</v>
      </c>
      <c r="M15" s="42">
        <f t="shared" si="13"/>
        <v>1492.02648</v>
      </c>
      <c r="N15" s="42">
        <f t="shared" si="6"/>
        <v>720.90000000000009</v>
      </c>
      <c r="O15" s="46">
        <f t="shared" si="7"/>
        <v>12936.103056</v>
      </c>
      <c r="P15" s="30">
        <f t="shared" si="8"/>
        <v>97.020772919999985</v>
      </c>
      <c r="Q15" s="64">
        <f t="shared" si="9"/>
        <v>129.36103055999999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10"/>
        <v>9025.5041099999999</v>
      </c>
      <c r="C16" s="42">
        <f t="shared" si="0"/>
        <v>1805.1008220000001</v>
      </c>
      <c r="D16" s="42">
        <f t="shared" si="11"/>
        <v>1506.4622325</v>
      </c>
      <c r="E16" s="42">
        <f t="shared" si="1"/>
        <v>720.90000000000009</v>
      </c>
      <c r="F16" s="46">
        <f t="shared" si="2"/>
        <v>13057.9671645</v>
      </c>
      <c r="G16" s="30">
        <f t="shared" si="3"/>
        <v>97.93475373375</v>
      </c>
      <c r="H16" s="64">
        <f t="shared" si="4"/>
        <v>130.57967164499999</v>
      </c>
      <c r="I16" s="16"/>
      <c r="J16" s="35">
        <v>9</v>
      </c>
      <c r="K16" s="29">
        <f t="shared" si="12"/>
        <v>9055.6587899999995</v>
      </c>
      <c r="L16" s="42">
        <f t="shared" si="5"/>
        <v>1811.131758</v>
      </c>
      <c r="M16" s="42">
        <f t="shared" si="13"/>
        <v>1512.0089775000001</v>
      </c>
      <c r="N16" s="42">
        <f t="shared" si="6"/>
        <v>720.90000000000009</v>
      </c>
      <c r="O16" s="46">
        <f t="shared" si="7"/>
        <v>13099.699525499998</v>
      </c>
      <c r="P16" s="30">
        <f t="shared" si="8"/>
        <v>98.247746441249973</v>
      </c>
      <c r="Q16" s="64">
        <f t="shared" si="9"/>
        <v>130.99699525499997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10"/>
        <v>9144.7839000000004</v>
      </c>
      <c r="C17" s="42">
        <f t="shared" si="0"/>
        <v>1828.9567800000002</v>
      </c>
      <c r="D17" s="42">
        <f t="shared" si="11"/>
        <v>1526.371425</v>
      </c>
      <c r="E17" s="42">
        <f t="shared" si="1"/>
        <v>720.90000000000009</v>
      </c>
      <c r="F17" s="46">
        <f t="shared" si="2"/>
        <v>13221.012105</v>
      </c>
      <c r="G17" s="30">
        <f t="shared" si="3"/>
        <v>99.157590787499998</v>
      </c>
      <c r="H17" s="64">
        <f t="shared" si="4"/>
        <v>132.21012105</v>
      </c>
      <c r="I17" s="16"/>
      <c r="J17" s="35">
        <v>10</v>
      </c>
      <c r="K17" s="29">
        <f t="shared" si="12"/>
        <v>9175.3371000000006</v>
      </c>
      <c r="L17" s="42">
        <f t="shared" si="5"/>
        <v>1835.0674200000003</v>
      </c>
      <c r="M17" s="42">
        <f t="shared" si="13"/>
        <v>1531.991475</v>
      </c>
      <c r="N17" s="42">
        <f t="shared" si="6"/>
        <v>720.90000000000009</v>
      </c>
      <c r="O17" s="46">
        <f t="shared" si="7"/>
        <v>13263.295995</v>
      </c>
      <c r="P17" s="30">
        <f t="shared" si="8"/>
        <v>99.474719962500018</v>
      </c>
      <c r="Q17" s="64">
        <f t="shared" si="9"/>
        <v>132.63295995000001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10"/>
        <v>9264.063689999999</v>
      </c>
      <c r="C18" s="42">
        <f t="shared" si="0"/>
        <v>1852.8127379999996</v>
      </c>
      <c r="D18" s="42">
        <f t="shared" si="11"/>
        <v>1546.2806175000001</v>
      </c>
      <c r="E18" s="42">
        <f t="shared" si="1"/>
        <v>720.90000000000009</v>
      </c>
      <c r="F18" s="46">
        <f t="shared" si="2"/>
        <v>13384.0570455</v>
      </c>
      <c r="G18" s="30">
        <f t="shared" si="3"/>
        <v>100.38042784125</v>
      </c>
      <c r="H18" s="64">
        <f t="shared" si="4"/>
        <v>133.84057045500001</v>
      </c>
      <c r="I18" s="16"/>
      <c r="J18" s="35">
        <v>11</v>
      </c>
      <c r="K18" s="29">
        <f t="shared" si="12"/>
        <v>9295.01541</v>
      </c>
      <c r="L18" s="42">
        <f t="shared" si="5"/>
        <v>1859.0030819999999</v>
      </c>
      <c r="M18" s="42">
        <f t="shared" si="13"/>
        <v>1551.9739724999999</v>
      </c>
      <c r="N18" s="42">
        <f t="shared" si="6"/>
        <v>720.90000000000009</v>
      </c>
      <c r="O18" s="46">
        <f t="shared" si="7"/>
        <v>13426.892464499999</v>
      </c>
      <c r="P18" s="30">
        <f t="shared" si="8"/>
        <v>100.70169348375001</v>
      </c>
      <c r="Q18" s="64">
        <f t="shared" si="9"/>
        <v>134.268924645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10"/>
        <v>9383.3434799999995</v>
      </c>
      <c r="C19" s="42">
        <f t="shared" si="0"/>
        <v>1876.6686959999997</v>
      </c>
      <c r="D19" s="42">
        <f t="shared" si="11"/>
        <v>1566.1898100000001</v>
      </c>
      <c r="E19" s="42">
        <f t="shared" si="1"/>
        <v>720.90000000000009</v>
      </c>
      <c r="F19" s="46">
        <f t="shared" si="2"/>
        <v>13547.101986</v>
      </c>
      <c r="G19" s="30">
        <f t="shared" si="3"/>
        <v>101.603264895</v>
      </c>
      <c r="H19" s="64">
        <f t="shared" si="4"/>
        <v>135.47101985999998</v>
      </c>
      <c r="I19" s="16"/>
      <c r="J19" s="35">
        <v>12</v>
      </c>
      <c r="K19" s="29">
        <f t="shared" si="12"/>
        <v>9414.6937199999993</v>
      </c>
      <c r="L19" s="42">
        <f t="shared" si="5"/>
        <v>1882.9387439999998</v>
      </c>
      <c r="M19" s="42">
        <f t="shared" si="13"/>
        <v>1571.9564700000001</v>
      </c>
      <c r="N19" s="42">
        <f t="shared" si="6"/>
        <v>720.90000000000009</v>
      </c>
      <c r="O19" s="46">
        <f t="shared" si="7"/>
        <v>13590.488933999999</v>
      </c>
      <c r="P19" s="30">
        <f t="shared" si="8"/>
        <v>101.92866700499999</v>
      </c>
      <c r="Q19" s="64">
        <f t="shared" si="9"/>
        <v>135.90488933999998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10"/>
        <v>9502.62327</v>
      </c>
      <c r="C20" s="42">
        <f t="shared" si="0"/>
        <v>1900.5246539999998</v>
      </c>
      <c r="D20" s="42">
        <f t="shared" si="11"/>
        <v>1586.0990025000001</v>
      </c>
      <c r="E20" s="42">
        <f t="shared" si="1"/>
        <v>720.90000000000009</v>
      </c>
      <c r="F20" s="46">
        <f t="shared" si="2"/>
        <v>13710.1469265</v>
      </c>
      <c r="G20" s="30">
        <f t="shared" si="3"/>
        <v>102.82610194874999</v>
      </c>
      <c r="H20" s="64">
        <f t="shared" si="4"/>
        <v>137.10146926499999</v>
      </c>
      <c r="I20" s="16"/>
      <c r="J20" s="35">
        <v>13</v>
      </c>
      <c r="K20" s="29">
        <f t="shared" si="12"/>
        <v>9534.3720300000004</v>
      </c>
      <c r="L20" s="42">
        <f t="shared" si="5"/>
        <v>1906.8744059999999</v>
      </c>
      <c r="M20" s="42">
        <f t="shared" si="13"/>
        <v>1591.9389675</v>
      </c>
      <c r="N20" s="42">
        <f t="shared" si="6"/>
        <v>720.90000000000009</v>
      </c>
      <c r="O20" s="46">
        <f t="shared" si="7"/>
        <v>13754.085403500001</v>
      </c>
      <c r="P20" s="30">
        <f t="shared" si="8"/>
        <v>103.15564052625001</v>
      </c>
      <c r="Q20" s="64">
        <f t="shared" si="9"/>
        <v>137.54085403500002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10"/>
        <v>9621.9030600000006</v>
      </c>
      <c r="C21" s="42">
        <f t="shared" si="0"/>
        <v>1924.3806119999999</v>
      </c>
      <c r="D21" s="42">
        <f t="shared" si="11"/>
        <v>1606.0081950000001</v>
      </c>
      <c r="E21" s="42">
        <f t="shared" si="1"/>
        <v>720.90000000000009</v>
      </c>
      <c r="F21" s="46">
        <f t="shared" si="2"/>
        <v>13873.191867000001</v>
      </c>
      <c r="G21" s="30">
        <f t="shared" si="3"/>
        <v>104.04893900250002</v>
      </c>
      <c r="H21" s="64">
        <f t="shared" si="4"/>
        <v>138.73191867000003</v>
      </c>
      <c r="I21" s="16"/>
      <c r="J21" s="35">
        <v>14</v>
      </c>
      <c r="K21" s="29">
        <f t="shared" si="12"/>
        <v>9654.0503399999998</v>
      </c>
      <c r="L21" s="42">
        <f t="shared" si="5"/>
        <v>1930.810068</v>
      </c>
      <c r="M21" s="42">
        <f t="shared" si="13"/>
        <v>1611.9214650000001</v>
      </c>
      <c r="N21" s="42">
        <f t="shared" si="6"/>
        <v>720.90000000000009</v>
      </c>
      <c r="O21" s="46">
        <f t="shared" si="7"/>
        <v>13917.681873</v>
      </c>
      <c r="P21" s="30">
        <f t="shared" si="8"/>
        <v>104.3826140475</v>
      </c>
      <c r="Q21" s="64">
        <f t="shared" si="9"/>
        <v>139.17681873000001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10"/>
        <v>9741.1828499999992</v>
      </c>
      <c r="C22" s="42">
        <f t="shared" si="0"/>
        <v>1948.2365699999998</v>
      </c>
      <c r="D22" s="42">
        <f t="shared" si="11"/>
        <v>1625.9173875000001</v>
      </c>
      <c r="E22" s="42">
        <f t="shared" si="1"/>
        <v>720.90000000000009</v>
      </c>
      <c r="F22" s="46">
        <f t="shared" si="2"/>
        <v>14036.236807499998</v>
      </c>
      <c r="G22" s="30">
        <f t="shared" si="3"/>
        <v>105.27177605624999</v>
      </c>
      <c r="H22" s="64">
        <f t="shared" si="4"/>
        <v>140.36236807499998</v>
      </c>
      <c r="I22" s="16"/>
      <c r="J22" s="35">
        <v>15</v>
      </c>
      <c r="K22" s="29">
        <f t="shared" si="12"/>
        <v>9773.7286500000009</v>
      </c>
      <c r="L22" s="42">
        <f t="shared" si="5"/>
        <v>1954.7457300000003</v>
      </c>
      <c r="M22" s="42">
        <f t="shared" si="13"/>
        <v>1631.9039625</v>
      </c>
      <c r="N22" s="42">
        <f t="shared" si="6"/>
        <v>720.90000000000009</v>
      </c>
      <c r="O22" s="46">
        <f t="shared" si="7"/>
        <v>14081.278342500002</v>
      </c>
      <c r="P22" s="30">
        <f t="shared" si="8"/>
        <v>105.60958756875002</v>
      </c>
      <c r="Q22" s="64">
        <f t="shared" si="9"/>
        <v>140.81278342500002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10"/>
        <v>9860.4626399999997</v>
      </c>
      <c r="C23" s="42">
        <f t="shared" si="0"/>
        <v>1972.0925279999999</v>
      </c>
      <c r="D23" s="42">
        <f t="shared" si="11"/>
        <v>1645.8265800000001</v>
      </c>
      <c r="E23" s="42">
        <f t="shared" si="1"/>
        <v>720.90000000000009</v>
      </c>
      <c r="F23" s="46">
        <f t="shared" si="2"/>
        <v>14199.281747999999</v>
      </c>
      <c r="G23" s="30">
        <f t="shared" si="3"/>
        <v>106.49461310999999</v>
      </c>
      <c r="H23" s="64">
        <f t="shared" si="4"/>
        <v>141.99281747999999</v>
      </c>
      <c r="I23" s="16"/>
      <c r="J23" s="35">
        <v>16</v>
      </c>
      <c r="K23" s="29">
        <f t="shared" si="12"/>
        <v>9893.4069600000003</v>
      </c>
      <c r="L23" s="42">
        <f t="shared" si="5"/>
        <v>1978.681392</v>
      </c>
      <c r="M23" s="42">
        <f t="shared" si="13"/>
        <v>1651.8864600000002</v>
      </c>
      <c r="N23" s="42">
        <f t="shared" si="6"/>
        <v>720.90000000000009</v>
      </c>
      <c r="O23" s="46">
        <f t="shared" si="7"/>
        <v>14244.874812</v>
      </c>
      <c r="P23" s="30">
        <f t="shared" si="8"/>
        <v>106.83656109</v>
      </c>
      <c r="Q23" s="64">
        <f t="shared" si="9"/>
        <v>142.44874812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10"/>
        <v>9979.7424300000002</v>
      </c>
      <c r="C24" s="42">
        <f t="shared" si="0"/>
        <v>1995.948486</v>
      </c>
      <c r="D24" s="42">
        <f t="shared" si="11"/>
        <v>1665.7357725000002</v>
      </c>
      <c r="E24" s="42">
        <f t="shared" si="1"/>
        <v>720.90000000000009</v>
      </c>
      <c r="F24" s="46">
        <f t="shared" si="2"/>
        <v>14362.326688499999</v>
      </c>
      <c r="G24" s="30">
        <f t="shared" si="3"/>
        <v>107.71745016374999</v>
      </c>
      <c r="H24" s="64">
        <f t="shared" si="4"/>
        <v>143.62326688499999</v>
      </c>
      <c r="I24" s="16"/>
      <c r="J24" s="35">
        <v>17</v>
      </c>
      <c r="K24" s="29">
        <f t="shared" si="12"/>
        <v>10013.08527</v>
      </c>
      <c r="L24" s="42">
        <f t="shared" si="5"/>
        <v>2002.6170539999998</v>
      </c>
      <c r="M24" s="42">
        <f t="shared" si="13"/>
        <v>1671.8689575000001</v>
      </c>
      <c r="N24" s="42">
        <f t="shared" si="6"/>
        <v>720.90000000000009</v>
      </c>
      <c r="O24" s="46">
        <f t="shared" si="7"/>
        <v>14408.4712815</v>
      </c>
      <c r="P24" s="30">
        <f t="shared" si="8"/>
        <v>108.06353461124999</v>
      </c>
      <c r="Q24" s="64">
        <f t="shared" si="9"/>
        <v>144.08471281499999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10"/>
        <v>10099.022219999999</v>
      </c>
      <c r="C25" s="42">
        <f t="shared" si="0"/>
        <v>2019.8044439999999</v>
      </c>
      <c r="D25" s="42">
        <f t="shared" si="11"/>
        <v>1685.644965</v>
      </c>
      <c r="E25" s="42">
        <f t="shared" si="1"/>
        <v>720.90000000000009</v>
      </c>
      <c r="F25" s="46">
        <f t="shared" si="2"/>
        <v>14525.371628999997</v>
      </c>
      <c r="G25" s="30">
        <f t="shared" si="3"/>
        <v>108.94028721749999</v>
      </c>
      <c r="H25" s="64">
        <f t="shared" si="4"/>
        <v>145.25371628999997</v>
      </c>
      <c r="I25" s="16"/>
      <c r="J25" s="35">
        <v>18</v>
      </c>
      <c r="K25" s="29">
        <f t="shared" si="12"/>
        <v>10132.763579999999</v>
      </c>
      <c r="L25" s="42">
        <f t="shared" si="5"/>
        <v>2026.5527159999997</v>
      </c>
      <c r="M25" s="42">
        <f t="shared" si="13"/>
        <v>1691.851455</v>
      </c>
      <c r="N25" s="42">
        <f t="shared" si="6"/>
        <v>720.90000000000009</v>
      </c>
      <c r="O25" s="46">
        <f t="shared" si="7"/>
        <v>14572.067750999999</v>
      </c>
      <c r="P25" s="30">
        <f t="shared" si="8"/>
        <v>109.29050813249998</v>
      </c>
      <c r="Q25" s="64">
        <f t="shared" si="9"/>
        <v>145.72067750999997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10"/>
        <v>10218.302009999999</v>
      </c>
      <c r="C26" s="42">
        <f t="shared" si="0"/>
        <v>2043.660402</v>
      </c>
      <c r="D26" s="42">
        <f t="shared" si="11"/>
        <v>1705.5541575000002</v>
      </c>
      <c r="E26" s="42">
        <f t="shared" si="1"/>
        <v>720.90000000000009</v>
      </c>
      <c r="F26" s="46">
        <f t="shared" si="2"/>
        <v>14688.416569499999</v>
      </c>
      <c r="G26" s="30">
        <f t="shared" si="3"/>
        <v>110.16312427124998</v>
      </c>
      <c r="H26" s="64">
        <f t="shared" si="4"/>
        <v>146.88416569499998</v>
      </c>
      <c r="I26" s="16"/>
      <c r="J26" s="35">
        <v>19</v>
      </c>
      <c r="K26" s="29">
        <f t="shared" si="12"/>
        <v>10252.44189</v>
      </c>
      <c r="L26" s="42">
        <f t="shared" si="5"/>
        <v>2050.488378</v>
      </c>
      <c r="M26" s="42">
        <f t="shared" si="13"/>
        <v>1711.8339525000001</v>
      </c>
      <c r="N26" s="42">
        <f t="shared" si="6"/>
        <v>720.90000000000009</v>
      </c>
      <c r="O26" s="46">
        <f t="shared" si="7"/>
        <v>14735.664220500001</v>
      </c>
      <c r="P26" s="30">
        <f t="shared" si="8"/>
        <v>110.51748165375001</v>
      </c>
      <c r="Q26" s="64">
        <f t="shared" si="9"/>
        <v>147.35664220500001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10"/>
        <v>10337.5818</v>
      </c>
      <c r="C27" s="42">
        <f t="shared" si="0"/>
        <v>2067.5163600000001</v>
      </c>
      <c r="D27" s="42">
        <f t="shared" si="11"/>
        <v>1725.46335</v>
      </c>
      <c r="E27" s="42">
        <f t="shared" si="1"/>
        <v>720.90000000000009</v>
      </c>
      <c r="F27" s="46">
        <f t="shared" si="2"/>
        <v>14851.461509999999</v>
      </c>
      <c r="G27" s="30">
        <f t="shared" si="3"/>
        <v>111.38596132499998</v>
      </c>
      <c r="H27" s="64">
        <f t="shared" si="4"/>
        <v>148.51461509999999</v>
      </c>
      <c r="I27" s="16"/>
      <c r="J27" s="35">
        <v>20</v>
      </c>
      <c r="K27" s="29">
        <f t="shared" si="12"/>
        <v>10372.120199999999</v>
      </c>
      <c r="L27" s="42">
        <f t="shared" si="5"/>
        <v>2074.4240399999999</v>
      </c>
      <c r="M27" s="42">
        <f t="shared" si="13"/>
        <v>1731.81645</v>
      </c>
      <c r="N27" s="42">
        <f t="shared" si="6"/>
        <v>720.90000000000009</v>
      </c>
      <c r="O27" s="46">
        <f t="shared" si="7"/>
        <v>14899.260689999999</v>
      </c>
      <c r="P27" s="30">
        <f t="shared" si="8"/>
        <v>111.744455175</v>
      </c>
      <c r="Q27" s="64">
        <f t="shared" si="9"/>
        <v>148.9926069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10"/>
        <v>10456.86159</v>
      </c>
      <c r="C28" s="42">
        <f t="shared" si="0"/>
        <v>2091.3723180000002</v>
      </c>
      <c r="D28" s="42">
        <f t="shared" si="11"/>
        <v>1745.3725425</v>
      </c>
      <c r="E28" s="42">
        <f t="shared" si="1"/>
        <v>720.90000000000009</v>
      </c>
      <c r="F28" s="46">
        <f t="shared" si="2"/>
        <v>15014.506450499999</v>
      </c>
      <c r="G28" s="30">
        <f t="shared" si="3"/>
        <v>112.60879837875</v>
      </c>
      <c r="H28" s="64">
        <f t="shared" si="4"/>
        <v>150.14506450499999</v>
      </c>
      <c r="I28" s="16"/>
      <c r="J28" s="35">
        <v>21</v>
      </c>
      <c r="K28" s="29">
        <f t="shared" si="12"/>
        <v>10491.798510000001</v>
      </c>
      <c r="L28" s="42">
        <f t="shared" si="5"/>
        <v>2098.3597020000002</v>
      </c>
      <c r="M28" s="42">
        <f t="shared" si="13"/>
        <v>1751.7989474999999</v>
      </c>
      <c r="N28" s="42">
        <f t="shared" si="6"/>
        <v>720.90000000000009</v>
      </c>
      <c r="O28" s="46">
        <f t="shared" si="7"/>
        <v>15062.857159499999</v>
      </c>
      <c r="P28" s="30">
        <f t="shared" si="8"/>
        <v>112.97142869624999</v>
      </c>
      <c r="Q28" s="64">
        <f t="shared" si="9"/>
        <v>150.62857159499998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10"/>
        <v>10576.141379999999</v>
      </c>
      <c r="C29" s="42">
        <f t="shared" si="0"/>
        <v>2115.2282759999998</v>
      </c>
      <c r="D29" s="42">
        <f t="shared" si="11"/>
        <v>1765.281735</v>
      </c>
      <c r="E29" s="42">
        <f t="shared" si="1"/>
        <v>720.90000000000009</v>
      </c>
      <c r="F29" s="46">
        <f t="shared" si="2"/>
        <v>15177.551390999999</v>
      </c>
      <c r="G29" s="30">
        <f t="shared" si="3"/>
        <v>113.83163543250001</v>
      </c>
      <c r="H29" s="64">
        <f t="shared" si="4"/>
        <v>151.77551391</v>
      </c>
      <c r="I29" s="16"/>
      <c r="J29" s="35">
        <v>22</v>
      </c>
      <c r="K29" s="29">
        <f t="shared" si="12"/>
        <v>10611.47682</v>
      </c>
      <c r="L29" s="42">
        <f t="shared" si="5"/>
        <v>2122.2953639999996</v>
      </c>
      <c r="M29" s="42">
        <f t="shared" si="13"/>
        <v>1771.7814450000001</v>
      </c>
      <c r="N29" s="42">
        <f t="shared" si="6"/>
        <v>720.90000000000009</v>
      </c>
      <c r="O29" s="46">
        <f t="shared" si="7"/>
        <v>15226.453629</v>
      </c>
      <c r="P29" s="30">
        <f t="shared" si="8"/>
        <v>114.19840221749999</v>
      </c>
      <c r="Q29" s="64">
        <f t="shared" si="9"/>
        <v>152.26453629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10"/>
        <v>10695.42117</v>
      </c>
      <c r="C30" s="42">
        <f t="shared" si="0"/>
        <v>2139.0842339999999</v>
      </c>
      <c r="D30" s="42">
        <f t="shared" si="11"/>
        <v>1785.1909275</v>
      </c>
      <c r="E30" s="42">
        <f t="shared" si="1"/>
        <v>720.90000000000009</v>
      </c>
      <c r="F30" s="46">
        <f t="shared" si="2"/>
        <v>15340.596331499999</v>
      </c>
      <c r="G30" s="30">
        <f t="shared" si="3"/>
        <v>115.05447248624998</v>
      </c>
      <c r="H30" s="64">
        <f t="shared" si="4"/>
        <v>153.40596331499998</v>
      </c>
      <c r="I30" s="16"/>
      <c r="J30" s="35">
        <v>23</v>
      </c>
      <c r="K30" s="29">
        <f t="shared" si="12"/>
        <v>10731.155129999999</v>
      </c>
      <c r="L30" s="42">
        <f t="shared" si="5"/>
        <v>2146.2310259999999</v>
      </c>
      <c r="M30" s="42">
        <f t="shared" si="13"/>
        <v>1791.7639425</v>
      </c>
      <c r="N30" s="42">
        <f t="shared" si="6"/>
        <v>720.90000000000009</v>
      </c>
      <c r="O30" s="46">
        <f t="shared" si="7"/>
        <v>15390.050098499998</v>
      </c>
      <c r="P30" s="30">
        <f t="shared" si="8"/>
        <v>115.42537573874998</v>
      </c>
      <c r="Q30" s="64">
        <f t="shared" si="9"/>
        <v>153.90050098499998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10"/>
        <v>10814.70096</v>
      </c>
      <c r="C31" s="42">
        <f t="shared" si="0"/>
        <v>2162.940192</v>
      </c>
      <c r="D31" s="42">
        <f t="shared" si="11"/>
        <v>1805.1001200000001</v>
      </c>
      <c r="E31" s="42">
        <f t="shared" si="1"/>
        <v>720.90000000000009</v>
      </c>
      <c r="F31" s="46">
        <f t="shared" si="2"/>
        <v>15503.641271999999</v>
      </c>
      <c r="G31" s="30">
        <f t="shared" si="3"/>
        <v>116.27730953999999</v>
      </c>
      <c r="H31" s="64">
        <f t="shared" si="4"/>
        <v>155.03641271999999</v>
      </c>
      <c r="I31" s="16"/>
      <c r="J31" s="35">
        <v>24</v>
      </c>
      <c r="K31" s="29">
        <f t="shared" si="12"/>
        <v>10850.83344</v>
      </c>
      <c r="L31" s="42">
        <f t="shared" si="5"/>
        <v>2170.1666880000002</v>
      </c>
      <c r="M31" s="42">
        <f t="shared" si="13"/>
        <v>1811.7464400000001</v>
      </c>
      <c r="N31" s="42">
        <f t="shared" si="6"/>
        <v>720.90000000000009</v>
      </c>
      <c r="O31" s="46">
        <f t="shared" si="7"/>
        <v>15553.646568</v>
      </c>
      <c r="P31" s="30">
        <f t="shared" si="8"/>
        <v>116.65234925999999</v>
      </c>
      <c r="Q31" s="64">
        <f t="shared" si="9"/>
        <v>155.53646567999999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10"/>
        <v>10933.980749999999</v>
      </c>
      <c r="C32" s="66">
        <f t="shared" si="0"/>
        <v>2186.7961500000001</v>
      </c>
      <c r="D32" s="66">
        <f t="shared" si="11"/>
        <v>1825.0093125000001</v>
      </c>
      <c r="E32" s="66">
        <f t="shared" si="1"/>
        <v>720.90000000000009</v>
      </c>
      <c r="F32" s="72">
        <f t="shared" si="2"/>
        <v>15666.686212499999</v>
      </c>
      <c r="G32" s="33">
        <f t="shared" si="3"/>
        <v>117.50014659375</v>
      </c>
      <c r="H32" s="65">
        <f t="shared" si="4"/>
        <v>156.66686212499999</v>
      </c>
      <c r="I32" s="16"/>
      <c r="J32" s="36">
        <v>25</v>
      </c>
      <c r="K32" s="32">
        <f t="shared" si="12"/>
        <v>10970.51175</v>
      </c>
      <c r="L32" s="66">
        <f t="shared" si="5"/>
        <v>2194.1023499999997</v>
      </c>
      <c r="M32" s="66">
        <f t="shared" si="13"/>
        <v>1831.7289375</v>
      </c>
      <c r="N32" s="66">
        <f t="shared" si="6"/>
        <v>720.90000000000009</v>
      </c>
      <c r="O32" s="72">
        <f t="shared" si="7"/>
        <v>15717.243037499999</v>
      </c>
      <c r="P32" s="33">
        <f t="shared" si="8"/>
        <v>117.87932278124998</v>
      </c>
      <c r="Q32" s="65">
        <f t="shared" si="9"/>
        <v>157.17243037499998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F33" s="7"/>
      <c r="G33" s="7"/>
      <c r="H33" s="7"/>
      <c r="N33" s="67">
        <f t="shared" ref="N33:N34" si="14">+N32</f>
        <v>720.90000000000009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F34" s="7"/>
      <c r="G34" s="7"/>
      <c r="H34" s="7"/>
      <c r="N34" s="29">
        <f t="shared" si="14"/>
        <v>720.90000000000009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12"/>
      <c r="B35" s="112"/>
      <c r="C35" s="112"/>
      <c r="D35" s="112"/>
      <c r="E35" s="112"/>
      <c r="F35" s="112"/>
      <c r="G35" s="56"/>
      <c r="H35" s="56"/>
      <c r="J35" s="112"/>
      <c r="K35" s="112"/>
      <c r="L35" s="112"/>
      <c r="M35" s="112"/>
      <c r="N35" s="112"/>
      <c r="O35" s="112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  <row r="37" spans="1:26">
      <c r="B37" s="79"/>
    </row>
  </sheetData>
  <mergeCells count="2">
    <mergeCell ref="A35:F35"/>
    <mergeCell ref="J35:O35"/>
  </mergeCells>
  <phoneticPr fontId="14" type="noConversion"/>
  <printOptions horizontalCentered="1"/>
  <pageMargins left="0.47244094488188981" right="0.47244094488188981" top="0.27559055118110237" bottom="0.98425196850393704" header="0.15748031496062992" footer="0"/>
  <pageSetup paperSize="5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topLeftCell="A2" workbookViewId="0">
      <selection activeCell="I43" sqref="I43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8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9.5">
      <c r="A2" s="69" t="s">
        <v>42</v>
      </c>
      <c r="J2" s="69" t="s">
        <v>42</v>
      </c>
    </row>
    <row r="3" spans="1:26" ht="13.5" thickBot="1">
      <c r="A3" s="27" t="s">
        <v>26</v>
      </c>
      <c r="R3" s="27" t="s">
        <v>38</v>
      </c>
    </row>
    <row r="4" spans="1:26" ht="13.5" thickBot="1">
      <c r="A4" s="3" t="s">
        <v>14</v>
      </c>
      <c r="E4" s="4"/>
      <c r="F4" s="70" t="s">
        <v>50</v>
      </c>
      <c r="G4" s="73"/>
      <c r="H4" s="75"/>
      <c r="I4" s="5"/>
      <c r="J4" s="3" t="s">
        <v>11</v>
      </c>
      <c r="N4" s="4"/>
      <c r="O4" s="70" t="s">
        <v>50</v>
      </c>
      <c r="P4" s="73"/>
      <c r="Q4" s="75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60" t="s">
        <v>2</v>
      </c>
      <c r="B6" s="61" t="s">
        <v>1</v>
      </c>
      <c r="C6" s="62" t="s">
        <v>3</v>
      </c>
      <c r="D6" s="61" t="s">
        <v>4</v>
      </c>
      <c r="E6" s="61" t="s">
        <v>49</v>
      </c>
      <c r="F6" s="61" t="s">
        <v>5</v>
      </c>
      <c r="G6" s="61" t="s">
        <v>40</v>
      </c>
      <c r="H6" s="63" t="s">
        <v>41</v>
      </c>
      <c r="I6" s="15"/>
      <c r="J6" s="60" t="s">
        <v>2</v>
      </c>
      <c r="K6" s="61" t="s">
        <v>1</v>
      </c>
      <c r="L6" s="62" t="s">
        <v>3</v>
      </c>
      <c r="M6" s="61" t="s">
        <v>4</v>
      </c>
      <c r="N6" s="61" t="s">
        <v>49</v>
      </c>
      <c r="O6" s="61" t="s">
        <v>5</v>
      </c>
      <c r="P6" s="61" t="s">
        <v>40</v>
      </c>
      <c r="Q6" s="63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50" customFormat="1" ht="17.100000000000001" customHeight="1">
      <c r="A7" s="49" t="s">
        <v>6</v>
      </c>
      <c r="B7" s="42">
        <f>5891.95*1.35</f>
        <v>7954.1325000000006</v>
      </c>
      <c r="C7" s="42">
        <f>B7*20/100</f>
        <v>1590.8265000000001</v>
      </c>
      <c r="D7" s="42">
        <f>983.46*1.35</f>
        <v>1327.671</v>
      </c>
      <c r="E7" s="42">
        <f>534*1.35</f>
        <v>720.90000000000009</v>
      </c>
      <c r="F7" s="46">
        <f>SUM(B7:E7)</f>
        <v>11593.53</v>
      </c>
      <c r="G7" s="30">
        <f>F7/200*1.5</f>
        <v>86.951475000000016</v>
      </c>
      <c r="H7" s="64">
        <f>F7/200*2</f>
        <v>115.93530000000001</v>
      </c>
      <c r="I7" s="23"/>
      <c r="J7" s="49" t="s">
        <v>6</v>
      </c>
      <c r="K7" s="42">
        <f>6086.28*1.35</f>
        <v>8216.478000000001</v>
      </c>
      <c r="L7" s="42">
        <f>K7*20/100</f>
        <v>1643.2956000000004</v>
      </c>
      <c r="M7" s="42">
        <f>1019.14*1.35</f>
        <v>1375.8390000000002</v>
      </c>
      <c r="N7" s="42">
        <f>534*1.35</f>
        <v>720.90000000000009</v>
      </c>
      <c r="O7" s="46">
        <f>SUM(K7:N7)</f>
        <v>11956.5126</v>
      </c>
      <c r="P7" s="30">
        <f>O7/200*1.5</f>
        <v>89.673844500000001</v>
      </c>
      <c r="Q7" s="64">
        <f>O7/200*2</f>
        <v>119.56512600000001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8073.4444875000008</v>
      </c>
      <c r="C8" s="42">
        <f t="shared" ref="C8:C32" si="0">B8*20/100</f>
        <v>1614.6888975000004</v>
      </c>
      <c r="D8" s="42">
        <f>+$D$7+$D$7*0.015*A8</f>
        <v>1347.586065</v>
      </c>
      <c r="E8" s="42">
        <f t="shared" ref="E8:E32" si="1">534*1.35</f>
        <v>720.90000000000009</v>
      </c>
      <c r="F8" s="46">
        <f t="shared" ref="F8:F32" si="2">SUM(B8:E8)</f>
        <v>11756.61945</v>
      </c>
      <c r="G8" s="30">
        <f t="shared" ref="G8:G32" si="3">F8/200*1.5</f>
        <v>88.174645874999996</v>
      </c>
      <c r="H8" s="64">
        <f t="shared" ref="H8:H32" si="4">F8/200*2</f>
        <v>117.56619449999999</v>
      </c>
      <c r="I8" s="16"/>
      <c r="J8" s="35">
        <v>1</v>
      </c>
      <c r="K8" s="29">
        <f>($K$7*1.5%*J8)+$K$7</f>
        <v>8339.7251700000015</v>
      </c>
      <c r="L8" s="42">
        <f t="shared" ref="L8:L32" si="5">K8*20/100</f>
        <v>1667.9450340000005</v>
      </c>
      <c r="M8" s="42">
        <f>+$M$7+$M$7*0.015*J8</f>
        <v>1396.4765850000001</v>
      </c>
      <c r="N8" s="42">
        <f t="shared" ref="N8:N34" si="6">534*1.35</f>
        <v>720.90000000000009</v>
      </c>
      <c r="O8" s="46">
        <f t="shared" ref="O8:O32" si="7">SUM(K8:N8)</f>
        <v>12125.046789000002</v>
      </c>
      <c r="P8" s="30">
        <f t="shared" ref="P8:P32" si="8">O8/200*1.5</f>
        <v>90.937850917500015</v>
      </c>
      <c r="Q8" s="64">
        <f t="shared" ref="Q8:Q32" si="9">O8/200*2</f>
        <v>121.25046789000002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10">($B$7*1.5%*A9)+$B$7</f>
        <v>8192.7564750000001</v>
      </c>
      <c r="C9" s="42">
        <f t="shared" si="0"/>
        <v>1638.5512950000002</v>
      </c>
      <c r="D9" s="42">
        <f t="shared" ref="D9:D32" si="11">+$D$7+$D$7*0.015*A9</f>
        <v>1367.5011300000001</v>
      </c>
      <c r="E9" s="42">
        <f t="shared" si="1"/>
        <v>720.90000000000009</v>
      </c>
      <c r="F9" s="46">
        <f t="shared" si="2"/>
        <v>11919.7089</v>
      </c>
      <c r="G9" s="30">
        <f t="shared" si="3"/>
        <v>89.39781674999999</v>
      </c>
      <c r="H9" s="64">
        <f t="shared" si="4"/>
        <v>119.19708899999999</v>
      </c>
      <c r="I9" s="16"/>
      <c r="J9" s="35">
        <v>2</v>
      </c>
      <c r="K9" s="29">
        <f t="shared" ref="K9:K32" si="12">($K$7*1.5%*J9)+$K$7</f>
        <v>8462.9723400000003</v>
      </c>
      <c r="L9" s="42">
        <f t="shared" si="5"/>
        <v>1692.594468</v>
      </c>
      <c r="M9" s="42">
        <f t="shared" ref="M9:M32" si="13">+$M$7+$M$7*0.015*J9</f>
        <v>1417.1141700000003</v>
      </c>
      <c r="N9" s="42">
        <f t="shared" si="6"/>
        <v>720.90000000000009</v>
      </c>
      <c r="O9" s="46">
        <f t="shared" si="7"/>
        <v>12293.580978</v>
      </c>
      <c r="P9" s="30">
        <f t="shared" si="8"/>
        <v>92.201857335</v>
      </c>
      <c r="Q9" s="64">
        <f t="shared" si="9"/>
        <v>122.93580978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10"/>
        <v>8312.0684625000013</v>
      </c>
      <c r="C10" s="42">
        <f t="shared" si="0"/>
        <v>1662.4136925000003</v>
      </c>
      <c r="D10" s="42">
        <f t="shared" si="11"/>
        <v>1387.416195</v>
      </c>
      <c r="E10" s="42">
        <f t="shared" si="1"/>
        <v>720.90000000000009</v>
      </c>
      <c r="F10" s="46">
        <f t="shared" si="2"/>
        <v>12082.798350000001</v>
      </c>
      <c r="G10" s="30">
        <f t="shared" si="3"/>
        <v>90.620987625000012</v>
      </c>
      <c r="H10" s="64">
        <f t="shared" si="4"/>
        <v>120.82798350000002</v>
      </c>
      <c r="I10" s="16"/>
      <c r="J10" s="35">
        <v>3</v>
      </c>
      <c r="K10" s="29">
        <f t="shared" si="12"/>
        <v>8586.2195100000008</v>
      </c>
      <c r="L10" s="42">
        <f t="shared" si="5"/>
        <v>1717.2439020000002</v>
      </c>
      <c r="M10" s="42">
        <f t="shared" si="13"/>
        <v>1437.7517550000002</v>
      </c>
      <c r="N10" s="42">
        <f t="shared" si="6"/>
        <v>720.90000000000009</v>
      </c>
      <c r="O10" s="46">
        <f t="shared" si="7"/>
        <v>12462.115167000002</v>
      </c>
      <c r="P10" s="30">
        <f t="shared" si="8"/>
        <v>93.465863752500013</v>
      </c>
      <c r="Q10" s="64">
        <f t="shared" si="9"/>
        <v>124.62115167000002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10"/>
        <v>8431.3804500000006</v>
      </c>
      <c r="C11" s="42">
        <f t="shared" si="0"/>
        <v>1686.2760900000001</v>
      </c>
      <c r="D11" s="42">
        <f t="shared" si="11"/>
        <v>1407.3312599999999</v>
      </c>
      <c r="E11" s="42">
        <f t="shared" si="1"/>
        <v>720.90000000000009</v>
      </c>
      <c r="F11" s="46">
        <f t="shared" si="2"/>
        <v>12245.887799999999</v>
      </c>
      <c r="G11" s="30">
        <f t="shared" si="3"/>
        <v>91.844158499999992</v>
      </c>
      <c r="H11" s="64">
        <f t="shared" si="4"/>
        <v>122.45887799999998</v>
      </c>
      <c r="I11" s="16"/>
      <c r="J11" s="35">
        <v>4</v>
      </c>
      <c r="K11" s="29">
        <f t="shared" si="12"/>
        <v>8709.4666800000014</v>
      </c>
      <c r="L11" s="42">
        <f t="shared" si="5"/>
        <v>1741.8933360000001</v>
      </c>
      <c r="M11" s="42">
        <f t="shared" si="13"/>
        <v>1458.3893400000002</v>
      </c>
      <c r="N11" s="42">
        <f t="shared" si="6"/>
        <v>720.90000000000009</v>
      </c>
      <c r="O11" s="46">
        <f t="shared" si="7"/>
        <v>12630.649356000002</v>
      </c>
      <c r="P11" s="30">
        <f t="shared" si="8"/>
        <v>94.729870170000012</v>
      </c>
      <c r="Q11" s="64">
        <f t="shared" si="9"/>
        <v>126.30649356000002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10"/>
        <v>8550.6924374999999</v>
      </c>
      <c r="C12" s="42">
        <f t="shared" si="0"/>
        <v>1710.1384875000001</v>
      </c>
      <c r="D12" s="42">
        <f t="shared" si="11"/>
        <v>1427.2463250000001</v>
      </c>
      <c r="E12" s="42">
        <f t="shared" si="1"/>
        <v>720.90000000000009</v>
      </c>
      <c r="F12" s="46">
        <f t="shared" si="2"/>
        <v>12408.97725</v>
      </c>
      <c r="G12" s="30">
        <f t="shared" si="3"/>
        <v>93.067329375</v>
      </c>
      <c r="H12" s="64">
        <f t="shared" si="4"/>
        <v>124.0897725</v>
      </c>
      <c r="I12" s="16"/>
      <c r="J12" s="35">
        <v>5</v>
      </c>
      <c r="K12" s="29">
        <f t="shared" si="12"/>
        <v>8832.7138500000001</v>
      </c>
      <c r="L12" s="42">
        <f t="shared" si="5"/>
        <v>1766.54277</v>
      </c>
      <c r="M12" s="42">
        <f t="shared" si="13"/>
        <v>1479.0269250000001</v>
      </c>
      <c r="N12" s="42">
        <f t="shared" si="6"/>
        <v>720.90000000000009</v>
      </c>
      <c r="O12" s="46">
        <f t="shared" si="7"/>
        <v>12799.183545</v>
      </c>
      <c r="P12" s="30">
        <f t="shared" si="8"/>
        <v>95.993876587499997</v>
      </c>
      <c r="Q12" s="64">
        <f t="shared" si="9"/>
        <v>127.99183545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10"/>
        <v>8670.004425000001</v>
      </c>
      <c r="C13" s="42">
        <f t="shared" si="0"/>
        <v>1734.0008850000002</v>
      </c>
      <c r="D13" s="42">
        <f t="shared" si="11"/>
        <v>1447.16139</v>
      </c>
      <c r="E13" s="42">
        <f t="shared" si="1"/>
        <v>720.90000000000009</v>
      </c>
      <c r="F13" s="46">
        <f t="shared" si="2"/>
        <v>12572.066699999999</v>
      </c>
      <c r="G13" s="30">
        <f t="shared" si="3"/>
        <v>94.290500249999994</v>
      </c>
      <c r="H13" s="64">
        <f t="shared" si="4"/>
        <v>125.72066699999999</v>
      </c>
      <c r="I13" s="16"/>
      <c r="J13" s="35">
        <v>6</v>
      </c>
      <c r="K13" s="29">
        <f t="shared" si="12"/>
        <v>8955.9610200000006</v>
      </c>
      <c r="L13" s="42">
        <f t="shared" si="5"/>
        <v>1791.1922040000002</v>
      </c>
      <c r="M13" s="42">
        <f t="shared" si="13"/>
        <v>1499.6645100000001</v>
      </c>
      <c r="N13" s="42">
        <f t="shared" si="6"/>
        <v>720.90000000000009</v>
      </c>
      <c r="O13" s="46">
        <f t="shared" si="7"/>
        <v>12967.717734000002</v>
      </c>
      <c r="P13" s="30">
        <f t="shared" si="8"/>
        <v>97.257883005000011</v>
      </c>
      <c r="Q13" s="64">
        <f t="shared" si="9"/>
        <v>129.67717734000001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10"/>
        <v>8789.3164125000003</v>
      </c>
      <c r="C14" s="42">
        <f t="shared" si="0"/>
        <v>1757.8632825000002</v>
      </c>
      <c r="D14" s="42">
        <f t="shared" si="11"/>
        <v>1467.0764550000001</v>
      </c>
      <c r="E14" s="42">
        <f t="shared" si="1"/>
        <v>720.90000000000009</v>
      </c>
      <c r="F14" s="46">
        <f t="shared" si="2"/>
        <v>12735.156150000001</v>
      </c>
      <c r="G14" s="30">
        <f t="shared" si="3"/>
        <v>95.513671125000002</v>
      </c>
      <c r="H14" s="64">
        <f t="shared" si="4"/>
        <v>127.3515615</v>
      </c>
      <c r="I14" s="16"/>
      <c r="J14" s="35">
        <v>7</v>
      </c>
      <c r="K14" s="29">
        <f t="shared" si="12"/>
        <v>9079.2081900000012</v>
      </c>
      <c r="L14" s="42">
        <f t="shared" si="5"/>
        <v>1815.8416380000003</v>
      </c>
      <c r="M14" s="42">
        <f t="shared" si="13"/>
        <v>1520.3020950000002</v>
      </c>
      <c r="N14" s="42">
        <f t="shared" si="6"/>
        <v>720.90000000000009</v>
      </c>
      <c r="O14" s="46">
        <f t="shared" si="7"/>
        <v>13136.251923000002</v>
      </c>
      <c r="P14" s="30">
        <f t="shared" si="8"/>
        <v>98.52188942250001</v>
      </c>
      <c r="Q14" s="64">
        <f t="shared" si="9"/>
        <v>131.36251923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10"/>
        <v>8908.6284000000014</v>
      </c>
      <c r="C15" s="42">
        <f t="shared" si="0"/>
        <v>1781.7256800000002</v>
      </c>
      <c r="D15" s="42">
        <f t="shared" si="11"/>
        <v>1486.99152</v>
      </c>
      <c r="E15" s="42">
        <f t="shared" si="1"/>
        <v>720.90000000000009</v>
      </c>
      <c r="F15" s="46">
        <f t="shared" si="2"/>
        <v>12898.2456</v>
      </c>
      <c r="G15" s="30">
        <f t="shared" si="3"/>
        <v>96.73684200000001</v>
      </c>
      <c r="H15" s="64">
        <f t="shared" si="4"/>
        <v>128.98245600000001</v>
      </c>
      <c r="I15" s="16"/>
      <c r="J15" s="35">
        <v>8</v>
      </c>
      <c r="K15" s="29">
        <f t="shared" si="12"/>
        <v>9202.4553600000017</v>
      </c>
      <c r="L15" s="42">
        <f t="shared" si="5"/>
        <v>1840.4910720000003</v>
      </c>
      <c r="M15" s="42">
        <f t="shared" si="13"/>
        <v>1540.9396800000002</v>
      </c>
      <c r="N15" s="42">
        <f t="shared" si="6"/>
        <v>720.90000000000009</v>
      </c>
      <c r="O15" s="46">
        <f t="shared" si="7"/>
        <v>13304.786112000002</v>
      </c>
      <c r="P15" s="30">
        <f t="shared" si="8"/>
        <v>99.785895840000023</v>
      </c>
      <c r="Q15" s="64">
        <f t="shared" si="9"/>
        <v>133.04786112000002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10"/>
        <v>9027.9403875000007</v>
      </c>
      <c r="C16" s="42">
        <f t="shared" si="0"/>
        <v>1805.5880775000001</v>
      </c>
      <c r="D16" s="42">
        <f t="shared" si="11"/>
        <v>1506.906585</v>
      </c>
      <c r="E16" s="42">
        <f t="shared" si="1"/>
        <v>720.90000000000009</v>
      </c>
      <c r="F16" s="46">
        <f t="shared" si="2"/>
        <v>13061.335050000002</v>
      </c>
      <c r="G16" s="30">
        <f t="shared" si="3"/>
        <v>97.960012875000018</v>
      </c>
      <c r="H16" s="64">
        <f t="shared" si="4"/>
        <v>130.61335050000002</v>
      </c>
      <c r="I16" s="16"/>
      <c r="J16" s="35">
        <v>9</v>
      </c>
      <c r="K16" s="29">
        <f t="shared" si="12"/>
        <v>9325.7025300000005</v>
      </c>
      <c r="L16" s="42">
        <f t="shared" si="5"/>
        <v>1865.1405060000002</v>
      </c>
      <c r="M16" s="42">
        <f t="shared" si="13"/>
        <v>1561.5772650000001</v>
      </c>
      <c r="N16" s="42">
        <f t="shared" si="6"/>
        <v>720.90000000000009</v>
      </c>
      <c r="O16" s="46">
        <f t="shared" si="7"/>
        <v>13473.320301</v>
      </c>
      <c r="P16" s="30">
        <f t="shared" si="8"/>
        <v>101.04990225750001</v>
      </c>
      <c r="Q16" s="64">
        <f t="shared" si="9"/>
        <v>134.73320301000001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10"/>
        <v>9147.252375</v>
      </c>
      <c r="C17" s="42">
        <f t="shared" si="0"/>
        <v>1829.4504749999999</v>
      </c>
      <c r="D17" s="42">
        <f t="shared" si="11"/>
        <v>1526.8216500000001</v>
      </c>
      <c r="E17" s="42">
        <f t="shared" si="1"/>
        <v>720.90000000000009</v>
      </c>
      <c r="F17" s="46">
        <f t="shared" si="2"/>
        <v>13224.424499999999</v>
      </c>
      <c r="G17" s="30">
        <f t="shared" si="3"/>
        <v>99.183183749999984</v>
      </c>
      <c r="H17" s="64">
        <f t="shared" si="4"/>
        <v>132.24424499999998</v>
      </c>
      <c r="I17" s="16"/>
      <c r="J17" s="35">
        <v>10</v>
      </c>
      <c r="K17" s="29">
        <f t="shared" si="12"/>
        <v>9448.949700000001</v>
      </c>
      <c r="L17" s="42">
        <f t="shared" si="5"/>
        <v>1889.7899400000001</v>
      </c>
      <c r="M17" s="42">
        <f t="shared" si="13"/>
        <v>1582.2148500000003</v>
      </c>
      <c r="N17" s="42">
        <f t="shared" si="6"/>
        <v>720.90000000000009</v>
      </c>
      <c r="O17" s="46">
        <f t="shared" si="7"/>
        <v>13641.854490000002</v>
      </c>
      <c r="P17" s="30">
        <f t="shared" si="8"/>
        <v>102.31390867500002</v>
      </c>
      <c r="Q17" s="64">
        <f t="shared" si="9"/>
        <v>136.41854490000003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10"/>
        <v>9266.5643625000012</v>
      </c>
      <c r="C18" s="42">
        <f t="shared" si="0"/>
        <v>1853.3128725000001</v>
      </c>
      <c r="D18" s="42">
        <f t="shared" si="11"/>
        <v>1546.736715</v>
      </c>
      <c r="E18" s="42">
        <f t="shared" si="1"/>
        <v>720.90000000000009</v>
      </c>
      <c r="F18" s="46">
        <f t="shared" si="2"/>
        <v>13387.513950000002</v>
      </c>
      <c r="G18" s="30">
        <f t="shared" si="3"/>
        <v>100.40635462500001</v>
      </c>
      <c r="H18" s="64">
        <f t="shared" si="4"/>
        <v>133.87513950000002</v>
      </c>
      <c r="I18" s="16"/>
      <c r="J18" s="35">
        <v>11</v>
      </c>
      <c r="K18" s="29">
        <f t="shared" si="12"/>
        <v>9572.1968700000016</v>
      </c>
      <c r="L18" s="42">
        <f t="shared" si="5"/>
        <v>1914.4393740000003</v>
      </c>
      <c r="M18" s="42">
        <f t="shared" si="13"/>
        <v>1602.8524350000002</v>
      </c>
      <c r="N18" s="42">
        <f t="shared" si="6"/>
        <v>720.90000000000009</v>
      </c>
      <c r="O18" s="46">
        <f t="shared" si="7"/>
        <v>13810.388679000002</v>
      </c>
      <c r="P18" s="30">
        <f t="shared" si="8"/>
        <v>103.57791509250001</v>
      </c>
      <c r="Q18" s="64">
        <f t="shared" si="9"/>
        <v>138.10388679000002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10"/>
        <v>9385.8763500000005</v>
      </c>
      <c r="C19" s="42">
        <f t="shared" si="0"/>
        <v>1877.17527</v>
      </c>
      <c r="D19" s="42">
        <f t="shared" si="11"/>
        <v>1566.6517800000001</v>
      </c>
      <c r="E19" s="42">
        <f t="shared" si="1"/>
        <v>720.90000000000009</v>
      </c>
      <c r="F19" s="46">
        <f t="shared" si="2"/>
        <v>13550.6034</v>
      </c>
      <c r="G19" s="30">
        <f t="shared" si="3"/>
        <v>101.6295255</v>
      </c>
      <c r="H19" s="64">
        <f t="shared" si="4"/>
        <v>135.506034</v>
      </c>
      <c r="I19" s="16"/>
      <c r="J19" s="35">
        <v>12</v>
      </c>
      <c r="K19" s="29">
        <f t="shared" si="12"/>
        <v>9695.4440400000021</v>
      </c>
      <c r="L19" s="42">
        <f t="shared" si="5"/>
        <v>1939.0888080000004</v>
      </c>
      <c r="M19" s="42">
        <f t="shared" si="13"/>
        <v>1623.4900200000002</v>
      </c>
      <c r="N19" s="42">
        <f t="shared" si="6"/>
        <v>720.90000000000009</v>
      </c>
      <c r="O19" s="46">
        <f t="shared" si="7"/>
        <v>13978.922868000003</v>
      </c>
      <c r="P19" s="30">
        <f t="shared" si="8"/>
        <v>104.84192151000002</v>
      </c>
      <c r="Q19" s="64">
        <f t="shared" si="9"/>
        <v>139.78922868000004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10"/>
        <v>9505.1883374999998</v>
      </c>
      <c r="C20" s="42">
        <f t="shared" si="0"/>
        <v>1901.0376675</v>
      </c>
      <c r="D20" s="42">
        <f t="shared" si="11"/>
        <v>1586.5668450000001</v>
      </c>
      <c r="E20" s="42">
        <f t="shared" si="1"/>
        <v>720.90000000000009</v>
      </c>
      <c r="F20" s="46">
        <f t="shared" si="2"/>
        <v>13713.692849999999</v>
      </c>
      <c r="G20" s="30">
        <f t="shared" si="3"/>
        <v>102.85269637499999</v>
      </c>
      <c r="H20" s="64">
        <f t="shared" si="4"/>
        <v>137.13692849999998</v>
      </c>
      <c r="I20" s="16"/>
      <c r="J20" s="35">
        <v>13</v>
      </c>
      <c r="K20" s="29">
        <f t="shared" si="12"/>
        <v>9818.6912100000009</v>
      </c>
      <c r="L20" s="42">
        <f t="shared" si="5"/>
        <v>1963.7382420000004</v>
      </c>
      <c r="M20" s="42">
        <f t="shared" si="13"/>
        <v>1644.1276050000001</v>
      </c>
      <c r="N20" s="42">
        <f t="shared" si="6"/>
        <v>720.90000000000009</v>
      </c>
      <c r="O20" s="46">
        <f t="shared" si="7"/>
        <v>14147.457057</v>
      </c>
      <c r="P20" s="30">
        <f t="shared" si="8"/>
        <v>106.10592792750001</v>
      </c>
      <c r="Q20" s="64">
        <f t="shared" si="9"/>
        <v>141.47457057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10"/>
        <v>9624.5003250000009</v>
      </c>
      <c r="C21" s="42">
        <f t="shared" si="0"/>
        <v>1924.9000650000003</v>
      </c>
      <c r="D21" s="42">
        <f t="shared" si="11"/>
        <v>1606.48191</v>
      </c>
      <c r="E21" s="42">
        <f t="shared" si="1"/>
        <v>720.90000000000009</v>
      </c>
      <c r="F21" s="46">
        <f t="shared" si="2"/>
        <v>13876.782300000001</v>
      </c>
      <c r="G21" s="30">
        <f t="shared" si="3"/>
        <v>104.07586725000002</v>
      </c>
      <c r="H21" s="64">
        <f t="shared" si="4"/>
        <v>138.76782300000002</v>
      </c>
      <c r="I21" s="16"/>
      <c r="J21" s="35">
        <v>14</v>
      </c>
      <c r="K21" s="29">
        <f t="shared" si="12"/>
        <v>9941.9383800000014</v>
      </c>
      <c r="L21" s="42">
        <f t="shared" si="5"/>
        <v>1988.3876760000003</v>
      </c>
      <c r="M21" s="42">
        <f t="shared" si="13"/>
        <v>1664.7651900000001</v>
      </c>
      <c r="N21" s="42">
        <f t="shared" si="6"/>
        <v>720.90000000000009</v>
      </c>
      <c r="O21" s="46">
        <f t="shared" si="7"/>
        <v>14315.991246000001</v>
      </c>
      <c r="P21" s="30">
        <f t="shared" si="8"/>
        <v>107.36993434500002</v>
      </c>
      <c r="Q21" s="64">
        <f t="shared" si="9"/>
        <v>143.15991246000002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10"/>
        <v>9743.8123125000002</v>
      </c>
      <c r="C22" s="42">
        <f t="shared" si="0"/>
        <v>1948.7624624999999</v>
      </c>
      <c r="D22" s="42">
        <f t="shared" si="11"/>
        <v>1626.3969750000001</v>
      </c>
      <c r="E22" s="42">
        <f t="shared" si="1"/>
        <v>720.90000000000009</v>
      </c>
      <c r="F22" s="46">
        <f t="shared" si="2"/>
        <v>14039.87175</v>
      </c>
      <c r="G22" s="30">
        <f t="shared" si="3"/>
        <v>105.29903812500001</v>
      </c>
      <c r="H22" s="64">
        <f t="shared" si="4"/>
        <v>140.3987175</v>
      </c>
      <c r="I22" s="16"/>
      <c r="J22" s="35">
        <v>15</v>
      </c>
      <c r="K22" s="29">
        <f t="shared" si="12"/>
        <v>10065.185550000002</v>
      </c>
      <c r="L22" s="42">
        <f t="shared" si="5"/>
        <v>2013.0371100000004</v>
      </c>
      <c r="M22" s="42">
        <f t="shared" si="13"/>
        <v>1685.4027750000002</v>
      </c>
      <c r="N22" s="42">
        <f t="shared" si="6"/>
        <v>720.90000000000009</v>
      </c>
      <c r="O22" s="46">
        <f t="shared" si="7"/>
        <v>14484.525435000003</v>
      </c>
      <c r="P22" s="30">
        <f t="shared" si="8"/>
        <v>108.63394076250003</v>
      </c>
      <c r="Q22" s="64">
        <f t="shared" si="9"/>
        <v>144.84525435000003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10"/>
        <v>9863.1243000000013</v>
      </c>
      <c r="C23" s="42">
        <f t="shared" si="0"/>
        <v>1972.6248600000004</v>
      </c>
      <c r="D23" s="42">
        <f t="shared" si="11"/>
        <v>1646.31204</v>
      </c>
      <c r="E23" s="42">
        <f t="shared" si="1"/>
        <v>720.90000000000009</v>
      </c>
      <c r="F23" s="46">
        <f t="shared" si="2"/>
        <v>14202.961200000002</v>
      </c>
      <c r="G23" s="30">
        <f t="shared" si="3"/>
        <v>106.522209</v>
      </c>
      <c r="H23" s="64">
        <f t="shared" si="4"/>
        <v>142.02961200000001</v>
      </c>
      <c r="I23" s="16"/>
      <c r="J23" s="35">
        <v>16</v>
      </c>
      <c r="K23" s="29">
        <f t="shared" si="12"/>
        <v>10188.432720000001</v>
      </c>
      <c r="L23" s="42">
        <f t="shared" si="5"/>
        <v>2037.6865439999999</v>
      </c>
      <c r="M23" s="42">
        <f t="shared" si="13"/>
        <v>1706.0403600000002</v>
      </c>
      <c r="N23" s="42">
        <f t="shared" si="6"/>
        <v>720.90000000000009</v>
      </c>
      <c r="O23" s="46">
        <f t="shared" si="7"/>
        <v>14653.059624000001</v>
      </c>
      <c r="P23" s="30">
        <f t="shared" si="8"/>
        <v>109.89794718000002</v>
      </c>
      <c r="Q23" s="64">
        <f t="shared" si="9"/>
        <v>146.53059624000002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10"/>
        <v>9982.4362875000006</v>
      </c>
      <c r="C24" s="42">
        <f t="shared" si="0"/>
        <v>1996.4872575000002</v>
      </c>
      <c r="D24" s="42">
        <f t="shared" si="11"/>
        <v>1666.2271049999999</v>
      </c>
      <c r="E24" s="42">
        <f t="shared" si="1"/>
        <v>720.90000000000009</v>
      </c>
      <c r="F24" s="46">
        <f t="shared" si="2"/>
        <v>14366.050650000001</v>
      </c>
      <c r="G24" s="30">
        <f t="shared" si="3"/>
        <v>107.745379875</v>
      </c>
      <c r="H24" s="64">
        <f t="shared" si="4"/>
        <v>143.6605065</v>
      </c>
      <c r="I24" s="16"/>
      <c r="J24" s="35">
        <v>17</v>
      </c>
      <c r="K24" s="29">
        <f t="shared" si="12"/>
        <v>10311.679890000001</v>
      </c>
      <c r="L24" s="42">
        <f t="shared" si="5"/>
        <v>2062.3359780000001</v>
      </c>
      <c r="M24" s="42">
        <f t="shared" si="13"/>
        <v>1726.6779450000001</v>
      </c>
      <c r="N24" s="42">
        <f t="shared" si="6"/>
        <v>720.90000000000009</v>
      </c>
      <c r="O24" s="46">
        <f t="shared" si="7"/>
        <v>14821.593813000001</v>
      </c>
      <c r="P24" s="30">
        <f t="shared" si="8"/>
        <v>111.1619535975</v>
      </c>
      <c r="Q24" s="64">
        <f t="shared" si="9"/>
        <v>148.21593813000001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10"/>
        <v>10101.748275000002</v>
      </c>
      <c r="C25" s="42">
        <f t="shared" si="0"/>
        <v>2020.3496550000004</v>
      </c>
      <c r="D25" s="42">
        <f t="shared" si="11"/>
        <v>1686.1421700000001</v>
      </c>
      <c r="E25" s="42">
        <f t="shared" si="1"/>
        <v>720.90000000000009</v>
      </c>
      <c r="F25" s="46">
        <f t="shared" si="2"/>
        <v>14529.140100000002</v>
      </c>
      <c r="G25" s="30">
        <f t="shared" si="3"/>
        <v>108.96855075000002</v>
      </c>
      <c r="H25" s="64">
        <f t="shared" si="4"/>
        <v>145.29140100000004</v>
      </c>
      <c r="I25" s="16"/>
      <c r="J25" s="35">
        <v>18</v>
      </c>
      <c r="K25" s="29">
        <f t="shared" si="12"/>
        <v>10434.927060000002</v>
      </c>
      <c r="L25" s="42">
        <f t="shared" si="5"/>
        <v>2086.9854120000005</v>
      </c>
      <c r="M25" s="42">
        <f t="shared" si="13"/>
        <v>1747.3155300000003</v>
      </c>
      <c r="N25" s="42">
        <f t="shared" si="6"/>
        <v>720.90000000000009</v>
      </c>
      <c r="O25" s="46">
        <f t="shared" si="7"/>
        <v>14990.128002000001</v>
      </c>
      <c r="P25" s="30">
        <f t="shared" si="8"/>
        <v>112.425960015</v>
      </c>
      <c r="Q25" s="64">
        <f t="shared" si="9"/>
        <v>149.90128002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10"/>
        <v>10221.060262500001</v>
      </c>
      <c r="C26" s="42">
        <f t="shared" si="0"/>
        <v>2044.2120525000003</v>
      </c>
      <c r="D26" s="42">
        <f t="shared" si="11"/>
        <v>1706.057235</v>
      </c>
      <c r="E26" s="42">
        <f t="shared" si="1"/>
        <v>720.90000000000009</v>
      </c>
      <c r="F26" s="46">
        <f t="shared" si="2"/>
        <v>14692.229550000002</v>
      </c>
      <c r="G26" s="30">
        <f t="shared" si="3"/>
        <v>110.19172162500001</v>
      </c>
      <c r="H26" s="64">
        <f t="shared" si="4"/>
        <v>146.92229550000002</v>
      </c>
      <c r="I26" s="16"/>
      <c r="J26" s="35">
        <v>19</v>
      </c>
      <c r="K26" s="29">
        <f t="shared" si="12"/>
        <v>10558.174230000001</v>
      </c>
      <c r="L26" s="42">
        <f t="shared" si="5"/>
        <v>2111.6348460000004</v>
      </c>
      <c r="M26" s="42">
        <f t="shared" si="13"/>
        <v>1767.9531150000003</v>
      </c>
      <c r="N26" s="42">
        <f t="shared" si="6"/>
        <v>720.90000000000009</v>
      </c>
      <c r="O26" s="46">
        <f t="shared" si="7"/>
        <v>15158.662191000001</v>
      </c>
      <c r="P26" s="30">
        <f t="shared" si="8"/>
        <v>113.68996643250001</v>
      </c>
      <c r="Q26" s="64">
        <f t="shared" si="9"/>
        <v>151.58662191000002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10"/>
        <v>10340.37225</v>
      </c>
      <c r="C27" s="42">
        <f t="shared" si="0"/>
        <v>2068.0744500000001</v>
      </c>
      <c r="D27" s="42">
        <f t="shared" si="11"/>
        <v>1725.9722999999999</v>
      </c>
      <c r="E27" s="42">
        <f t="shared" si="1"/>
        <v>720.90000000000009</v>
      </c>
      <c r="F27" s="46">
        <f t="shared" si="2"/>
        <v>14855.319</v>
      </c>
      <c r="G27" s="30">
        <f t="shared" si="3"/>
        <v>111.41489250000001</v>
      </c>
      <c r="H27" s="64">
        <f t="shared" si="4"/>
        <v>148.55319</v>
      </c>
      <c r="I27" s="16"/>
      <c r="J27" s="35">
        <v>20</v>
      </c>
      <c r="K27" s="29">
        <f t="shared" si="12"/>
        <v>10681.421400000001</v>
      </c>
      <c r="L27" s="42">
        <f t="shared" si="5"/>
        <v>2136.2842800000003</v>
      </c>
      <c r="M27" s="42">
        <f t="shared" si="13"/>
        <v>1788.5907000000002</v>
      </c>
      <c r="N27" s="42">
        <f t="shared" si="6"/>
        <v>720.90000000000009</v>
      </c>
      <c r="O27" s="46">
        <f t="shared" si="7"/>
        <v>15327.196380000001</v>
      </c>
      <c r="P27" s="30">
        <f t="shared" si="8"/>
        <v>114.95397285000001</v>
      </c>
      <c r="Q27" s="64">
        <f t="shared" si="9"/>
        <v>153.27196380000001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10"/>
        <v>10459.684237500001</v>
      </c>
      <c r="C28" s="42">
        <f t="shared" si="0"/>
        <v>2091.9368475000001</v>
      </c>
      <c r="D28" s="42">
        <f t="shared" si="11"/>
        <v>1745.887365</v>
      </c>
      <c r="E28" s="42">
        <f t="shared" si="1"/>
        <v>720.90000000000009</v>
      </c>
      <c r="F28" s="46">
        <f t="shared" si="2"/>
        <v>15018.408450000003</v>
      </c>
      <c r="G28" s="30">
        <f t="shared" si="3"/>
        <v>112.63806337500003</v>
      </c>
      <c r="H28" s="64">
        <f t="shared" si="4"/>
        <v>150.18408450000004</v>
      </c>
      <c r="I28" s="16"/>
      <c r="J28" s="35">
        <v>21</v>
      </c>
      <c r="K28" s="29">
        <f t="shared" si="12"/>
        <v>10804.668570000002</v>
      </c>
      <c r="L28" s="42">
        <f t="shared" si="5"/>
        <v>2160.9337140000002</v>
      </c>
      <c r="M28" s="42">
        <f t="shared" si="13"/>
        <v>1809.2282850000001</v>
      </c>
      <c r="N28" s="42">
        <f t="shared" si="6"/>
        <v>720.90000000000009</v>
      </c>
      <c r="O28" s="46">
        <f t="shared" si="7"/>
        <v>15495.730569000001</v>
      </c>
      <c r="P28" s="30">
        <f t="shared" si="8"/>
        <v>116.2179792675</v>
      </c>
      <c r="Q28" s="64">
        <f t="shared" si="9"/>
        <v>154.95730569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10"/>
        <v>10578.996225000001</v>
      </c>
      <c r="C29" s="42">
        <f t="shared" si="0"/>
        <v>2115.7992450000002</v>
      </c>
      <c r="D29" s="42">
        <f t="shared" si="11"/>
        <v>1765.80243</v>
      </c>
      <c r="E29" s="42">
        <f t="shared" si="1"/>
        <v>720.90000000000009</v>
      </c>
      <c r="F29" s="46">
        <f t="shared" si="2"/>
        <v>15181.4979</v>
      </c>
      <c r="G29" s="30">
        <f t="shared" si="3"/>
        <v>113.86123425</v>
      </c>
      <c r="H29" s="64">
        <f t="shared" si="4"/>
        <v>151.81497899999999</v>
      </c>
      <c r="I29" s="16"/>
      <c r="J29" s="35">
        <v>22</v>
      </c>
      <c r="K29" s="29">
        <f t="shared" si="12"/>
        <v>10927.91574</v>
      </c>
      <c r="L29" s="42">
        <f t="shared" si="5"/>
        <v>2185.5831479999997</v>
      </c>
      <c r="M29" s="42">
        <f t="shared" si="13"/>
        <v>1829.8658700000001</v>
      </c>
      <c r="N29" s="42">
        <f t="shared" si="6"/>
        <v>720.90000000000009</v>
      </c>
      <c r="O29" s="46">
        <f t="shared" si="7"/>
        <v>15664.264757999999</v>
      </c>
      <c r="P29" s="30">
        <f t="shared" si="8"/>
        <v>117.48198568499998</v>
      </c>
      <c r="Q29" s="64">
        <f t="shared" si="9"/>
        <v>156.64264757999999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10"/>
        <v>10698.3082125</v>
      </c>
      <c r="C30" s="42">
        <f t="shared" si="0"/>
        <v>2139.6616425000002</v>
      </c>
      <c r="D30" s="42">
        <f t="shared" si="11"/>
        <v>1785.7174949999999</v>
      </c>
      <c r="E30" s="42">
        <f t="shared" si="1"/>
        <v>720.90000000000009</v>
      </c>
      <c r="F30" s="46">
        <f t="shared" si="2"/>
        <v>15344.58735</v>
      </c>
      <c r="G30" s="30">
        <f t="shared" si="3"/>
        <v>115.084405125</v>
      </c>
      <c r="H30" s="64">
        <f t="shared" si="4"/>
        <v>153.4458735</v>
      </c>
      <c r="I30" s="16"/>
      <c r="J30" s="35">
        <v>23</v>
      </c>
      <c r="K30" s="29">
        <f t="shared" si="12"/>
        <v>11051.162910000001</v>
      </c>
      <c r="L30" s="42">
        <f t="shared" si="5"/>
        <v>2210.2325820000001</v>
      </c>
      <c r="M30" s="42">
        <f t="shared" si="13"/>
        <v>1850.5034550000003</v>
      </c>
      <c r="N30" s="42">
        <f t="shared" si="6"/>
        <v>720.90000000000009</v>
      </c>
      <c r="O30" s="46">
        <f t="shared" si="7"/>
        <v>15832.798947000001</v>
      </c>
      <c r="P30" s="30">
        <f t="shared" si="8"/>
        <v>118.7459921025</v>
      </c>
      <c r="Q30" s="64">
        <f t="shared" si="9"/>
        <v>158.32798947000001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10"/>
        <v>10817.620200000001</v>
      </c>
      <c r="C31" s="42">
        <f t="shared" si="0"/>
        <v>2163.5240400000002</v>
      </c>
      <c r="D31" s="42">
        <f t="shared" si="11"/>
        <v>1805.63256</v>
      </c>
      <c r="E31" s="42">
        <f t="shared" si="1"/>
        <v>720.90000000000009</v>
      </c>
      <c r="F31" s="46">
        <f t="shared" si="2"/>
        <v>15507.676800000001</v>
      </c>
      <c r="G31" s="30">
        <f t="shared" si="3"/>
        <v>116.30757600000001</v>
      </c>
      <c r="H31" s="64">
        <f t="shared" si="4"/>
        <v>155.07676800000002</v>
      </c>
      <c r="I31" s="16"/>
      <c r="J31" s="35">
        <v>24</v>
      </c>
      <c r="K31" s="29">
        <f t="shared" si="12"/>
        <v>11174.410080000001</v>
      </c>
      <c r="L31" s="42">
        <f t="shared" si="5"/>
        <v>2234.8820160000005</v>
      </c>
      <c r="M31" s="42">
        <f t="shared" si="13"/>
        <v>1871.1410400000002</v>
      </c>
      <c r="N31" s="42">
        <f t="shared" si="6"/>
        <v>720.90000000000009</v>
      </c>
      <c r="O31" s="46">
        <f t="shared" si="7"/>
        <v>16001.333136000001</v>
      </c>
      <c r="P31" s="30">
        <f t="shared" si="8"/>
        <v>120.00999852000001</v>
      </c>
      <c r="Q31" s="64">
        <f t="shared" si="9"/>
        <v>160.01333136000002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10"/>
        <v>10936.932187500001</v>
      </c>
      <c r="C32" s="66">
        <f t="shared" si="0"/>
        <v>2187.3864375000003</v>
      </c>
      <c r="D32" s="66">
        <f t="shared" si="11"/>
        <v>1825.5476250000002</v>
      </c>
      <c r="E32" s="66">
        <f t="shared" si="1"/>
        <v>720.90000000000009</v>
      </c>
      <c r="F32" s="72">
        <f t="shared" si="2"/>
        <v>15670.766249999999</v>
      </c>
      <c r="G32" s="33">
        <f t="shared" si="3"/>
        <v>117.53074687500001</v>
      </c>
      <c r="H32" s="65">
        <f t="shared" si="4"/>
        <v>156.7076625</v>
      </c>
      <c r="I32" s="16"/>
      <c r="J32" s="36">
        <v>25</v>
      </c>
      <c r="K32" s="32">
        <f t="shared" si="12"/>
        <v>11297.65725</v>
      </c>
      <c r="L32" s="66">
        <f t="shared" si="5"/>
        <v>2259.5314500000004</v>
      </c>
      <c r="M32" s="66">
        <f t="shared" si="13"/>
        <v>1891.7786250000001</v>
      </c>
      <c r="N32" s="66">
        <f t="shared" si="6"/>
        <v>720.90000000000009</v>
      </c>
      <c r="O32" s="72">
        <f t="shared" si="7"/>
        <v>16169.867325000001</v>
      </c>
      <c r="P32" s="33">
        <f t="shared" si="8"/>
        <v>121.27400493750001</v>
      </c>
      <c r="Q32" s="65">
        <f t="shared" si="9"/>
        <v>161.69867325000001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F33" s="7"/>
      <c r="G33" s="7"/>
      <c r="H33" s="7"/>
      <c r="L33" s="67">
        <f t="shared" ref="L33:L34" si="14">K33*19.042%</f>
        <v>0</v>
      </c>
      <c r="M33" s="67">
        <f t="shared" ref="M33:M34" si="15">(K33+L33)*19.9934%</f>
        <v>0</v>
      </c>
      <c r="N33" s="68">
        <f t="shared" si="6"/>
        <v>720.90000000000009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F34" s="7"/>
      <c r="G34" s="7"/>
      <c r="H34" s="7"/>
      <c r="L34" s="29">
        <f t="shared" si="14"/>
        <v>0</v>
      </c>
      <c r="M34" s="29">
        <f t="shared" si="15"/>
        <v>0</v>
      </c>
      <c r="N34" s="42">
        <f t="shared" si="6"/>
        <v>720.90000000000009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12"/>
      <c r="B35" s="112"/>
      <c r="C35" s="112"/>
      <c r="D35" s="112"/>
      <c r="E35" s="112"/>
      <c r="F35" s="112"/>
      <c r="G35" s="56"/>
      <c r="H35" s="56"/>
      <c r="J35" s="112"/>
      <c r="K35" s="112"/>
      <c r="L35" s="112"/>
      <c r="M35" s="112"/>
      <c r="N35" s="112"/>
      <c r="O35" s="112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mergeCells count="2">
    <mergeCell ref="A35:F35"/>
    <mergeCell ref="J35:O35"/>
  </mergeCells>
  <phoneticPr fontId="14" type="noConversion"/>
  <printOptions horizontalCentered="1"/>
  <pageMargins left="0.47244094488188981" right="0.47244094488188981" top="0.27559055118110237" bottom="0.98425196850393704" header="0.15748031496062992" footer="0"/>
  <pageSetup paperSize="5" scale="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topLeftCell="A2" workbookViewId="0">
      <selection activeCell="I10" sqref="I10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8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9.5">
      <c r="A2" s="69" t="s">
        <v>42</v>
      </c>
      <c r="J2" s="69" t="s">
        <v>42</v>
      </c>
    </row>
    <row r="3" spans="1:26" ht="13.5" thickBot="1">
      <c r="A3" s="27" t="s">
        <v>27</v>
      </c>
      <c r="R3" s="27" t="s">
        <v>39</v>
      </c>
    </row>
    <row r="4" spans="1:26" ht="16.5" thickBot="1">
      <c r="A4" s="3" t="s">
        <v>12</v>
      </c>
      <c r="E4" s="4"/>
      <c r="F4" s="70" t="s">
        <v>50</v>
      </c>
      <c r="G4" s="73"/>
      <c r="H4" s="75"/>
      <c r="I4" s="5"/>
      <c r="J4" s="3" t="s">
        <v>13</v>
      </c>
      <c r="N4" s="4"/>
      <c r="O4" s="70" t="s">
        <v>50</v>
      </c>
      <c r="P4" s="73"/>
      <c r="Q4" s="75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E5" s="45"/>
      <c r="N5" s="45"/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60" t="s">
        <v>2</v>
      </c>
      <c r="B6" s="61" t="s">
        <v>1</v>
      </c>
      <c r="C6" s="62" t="s">
        <v>3</v>
      </c>
      <c r="D6" s="61" t="s">
        <v>4</v>
      </c>
      <c r="E6" s="61" t="s">
        <v>49</v>
      </c>
      <c r="F6" s="61" t="s">
        <v>5</v>
      </c>
      <c r="G6" s="61" t="s">
        <v>40</v>
      </c>
      <c r="H6" s="63" t="s">
        <v>41</v>
      </c>
      <c r="I6" s="15"/>
      <c r="J6" s="60" t="s">
        <v>2</v>
      </c>
      <c r="K6" s="61" t="s">
        <v>1</v>
      </c>
      <c r="L6" s="62" t="s">
        <v>3</v>
      </c>
      <c r="M6" s="61" t="s">
        <v>4</v>
      </c>
      <c r="N6" s="61" t="s">
        <v>49</v>
      </c>
      <c r="O6" s="61" t="s">
        <v>5</v>
      </c>
      <c r="P6" s="61" t="s">
        <v>40</v>
      </c>
      <c r="Q6" s="63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50" customFormat="1" ht="17.100000000000001" customHeight="1">
      <c r="A7" s="49" t="s">
        <v>6</v>
      </c>
      <c r="B7" s="42">
        <f>6001.99*1.35</f>
        <v>8102.6864999999998</v>
      </c>
      <c r="C7" s="42">
        <f>B7*20/100</f>
        <v>1620.5372999999997</v>
      </c>
      <c r="D7" s="42">
        <f>1003.65*1.35</f>
        <v>1354.9275</v>
      </c>
      <c r="E7" s="42">
        <f>534*1.35</f>
        <v>720.90000000000009</v>
      </c>
      <c r="F7" s="46">
        <f>SUM(B7:E7)</f>
        <v>11799.051299999999</v>
      </c>
      <c r="G7" s="30">
        <f>F7/200*1.5</f>
        <v>88.492884750000002</v>
      </c>
      <c r="H7" s="64">
        <f>F7/200*2</f>
        <v>117.99051299999999</v>
      </c>
      <c r="I7" s="23"/>
      <c r="J7" s="49" t="s">
        <v>6</v>
      </c>
      <c r="K7" s="42">
        <f>5907.59*1.35</f>
        <v>7975.2465000000011</v>
      </c>
      <c r="L7" s="42">
        <f>K7*20/100</f>
        <v>1595.0493000000001</v>
      </c>
      <c r="M7" s="42">
        <f>986.33*1.35</f>
        <v>1331.5455000000002</v>
      </c>
      <c r="N7" s="42">
        <f>534*1.35</f>
        <v>720.90000000000009</v>
      </c>
      <c r="O7" s="46">
        <f>SUM(K7:N7)</f>
        <v>11622.741300000002</v>
      </c>
      <c r="P7" s="30">
        <f>O7/200*1.5</f>
        <v>87.17055975000001</v>
      </c>
      <c r="Q7" s="64">
        <f>O7/200*2</f>
        <v>116.22741300000001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8224.2267974999995</v>
      </c>
      <c r="C8" s="42">
        <f t="shared" ref="C8:C32" si="0">B8*20/100</f>
        <v>1644.8453594999999</v>
      </c>
      <c r="D8" s="42">
        <f>+$D$7+$D$7*0.015*A8</f>
        <v>1375.2514125</v>
      </c>
      <c r="E8" s="42">
        <f t="shared" ref="E8:E32" si="1">534*1.35</f>
        <v>720.90000000000009</v>
      </c>
      <c r="F8" s="46">
        <f t="shared" ref="F8:F32" si="2">SUM(B8:E8)</f>
        <v>11965.223569499998</v>
      </c>
      <c r="G8" s="30">
        <f t="shared" ref="G8:G32" si="3">F8/200*1.5</f>
        <v>89.739176771249987</v>
      </c>
      <c r="H8" s="64">
        <f t="shared" ref="H8:H32" si="4">F8/200*2</f>
        <v>119.65223569499999</v>
      </c>
      <c r="I8" s="16"/>
      <c r="J8" s="35">
        <v>1</v>
      </c>
      <c r="K8" s="29">
        <f>($K$7*1.5%*J8)+$K$7</f>
        <v>8094.8751975000014</v>
      </c>
      <c r="L8" s="42">
        <f t="shared" ref="L8:L32" si="5">K8*20/100</f>
        <v>1618.9750395000003</v>
      </c>
      <c r="M8" s="42">
        <f>+$M$7+$M$7*0.015*J8</f>
        <v>1351.5186825000001</v>
      </c>
      <c r="N8" s="42">
        <f t="shared" ref="N8:N32" si="6">534*1.35</f>
        <v>720.90000000000009</v>
      </c>
      <c r="O8" s="46">
        <f t="shared" ref="O8:O32" si="7">SUM(K8:N8)</f>
        <v>11786.268919500002</v>
      </c>
      <c r="P8" s="30">
        <f t="shared" ref="P8:P32" si="8">O8/200*1.5</f>
        <v>88.397016896250008</v>
      </c>
      <c r="Q8" s="64">
        <f t="shared" ref="Q8:Q32" si="9">O8/200*2</f>
        <v>117.86268919500002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10">($B$7*1.5%*A9)+$B$7</f>
        <v>8345.7670949999992</v>
      </c>
      <c r="C9" s="42">
        <f t="shared" si="0"/>
        <v>1669.153419</v>
      </c>
      <c r="D9" s="42">
        <f t="shared" ref="D9:D32" si="11">+$D$7+$D$7*0.015*A9</f>
        <v>1395.575325</v>
      </c>
      <c r="E9" s="42">
        <f t="shared" si="1"/>
        <v>720.90000000000009</v>
      </c>
      <c r="F9" s="46">
        <f t="shared" si="2"/>
        <v>12131.395838999999</v>
      </c>
      <c r="G9" s="30">
        <f t="shared" si="3"/>
        <v>90.985468792499987</v>
      </c>
      <c r="H9" s="64">
        <f t="shared" si="4"/>
        <v>121.31395838999998</v>
      </c>
      <c r="I9" s="16"/>
      <c r="J9" s="35">
        <v>2</v>
      </c>
      <c r="K9" s="29">
        <f t="shared" ref="K9:K32" si="12">($K$7*1.5%*J9)+$K$7</f>
        <v>8214.5038950000016</v>
      </c>
      <c r="L9" s="42">
        <f t="shared" si="5"/>
        <v>1642.9007790000003</v>
      </c>
      <c r="M9" s="42">
        <f t="shared" ref="M9:M32" si="13">+$M$7+$M$7*0.015*J9</f>
        <v>1371.4918650000002</v>
      </c>
      <c r="N9" s="42">
        <f t="shared" si="6"/>
        <v>720.90000000000009</v>
      </c>
      <c r="O9" s="46">
        <f t="shared" si="7"/>
        <v>11949.796539000001</v>
      </c>
      <c r="P9" s="30">
        <f t="shared" si="8"/>
        <v>89.623474042500007</v>
      </c>
      <c r="Q9" s="64">
        <f t="shared" si="9"/>
        <v>119.49796539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10"/>
        <v>8467.307392499999</v>
      </c>
      <c r="C10" s="42">
        <f t="shared" si="0"/>
        <v>1693.4614784999999</v>
      </c>
      <c r="D10" s="42">
        <f t="shared" si="11"/>
        <v>1415.8992375</v>
      </c>
      <c r="E10" s="42">
        <f t="shared" si="1"/>
        <v>720.90000000000009</v>
      </c>
      <c r="F10" s="46">
        <f t="shared" si="2"/>
        <v>12297.568108499998</v>
      </c>
      <c r="G10" s="30">
        <f t="shared" si="3"/>
        <v>92.231760813749986</v>
      </c>
      <c r="H10" s="64">
        <f t="shared" si="4"/>
        <v>122.97568108499998</v>
      </c>
      <c r="I10" s="16"/>
      <c r="J10" s="35">
        <v>3</v>
      </c>
      <c r="K10" s="29">
        <f t="shared" si="12"/>
        <v>8334.1325925000019</v>
      </c>
      <c r="L10" s="42">
        <f t="shared" si="5"/>
        <v>1666.8265185000002</v>
      </c>
      <c r="M10" s="42">
        <f t="shared" si="13"/>
        <v>1391.4650475000001</v>
      </c>
      <c r="N10" s="42">
        <f t="shared" si="6"/>
        <v>720.90000000000009</v>
      </c>
      <c r="O10" s="46">
        <f t="shared" si="7"/>
        <v>12113.324158500001</v>
      </c>
      <c r="P10" s="30">
        <f t="shared" si="8"/>
        <v>90.849931188750006</v>
      </c>
      <c r="Q10" s="64">
        <f t="shared" si="9"/>
        <v>121.13324158500001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10"/>
        <v>8588.8476900000005</v>
      </c>
      <c r="C11" s="42">
        <f t="shared" si="0"/>
        <v>1717.7695380000002</v>
      </c>
      <c r="D11" s="42">
        <f t="shared" si="11"/>
        <v>1436.22315</v>
      </c>
      <c r="E11" s="42">
        <f t="shared" si="1"/>
        <v>720.90000000000009</v>
      </c>
      <c r="F11" s="46">
        <f t="shared" si="2"/>
        <v>12463.740378</v>
      </c>
      <c r="G11" s="30">
        <f t="shared" si="3"/>
        <v>93.478052835</v>
      </c>
      <c r="H11" s="64">
        <f t="shared" si="4"/>
        <v>124.63740378</v>
      </c>
      <c r="I11" s="16"/>
      <c r="J11" s="35">
        <v>4</v>
      </c>
      <c r="K11" s="29">
        <f t="shared" si="12"/>
        <v>8453.7612900000004</v>
      </c>
      <c r="L11" s="42">
        <f t="shared" si="5"/>
        <v>1690.7522580000002</v>
      </c>
      <c r="M11" s="42">
        <f t="shared" si="13"/>
        <v>1411.4382300000002</v>
      </c>
      <c r="N11" s="42">
        <f t="shared" si="6"/>
        <v>720.90000000000009</v>
      </c>
      <c r="O11" s="46">
        <f t="shared" si="7"/>
        <v>12276.851778</v>
      </c>
      <c r="P11" s="30">
        <f t="shared" si="8"/>
        <v>92.07638833499999</v>
      </c>
      <c r="Q11" s="64">
        <f t="shared" si="9"/>
        <v>122.76851778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10"/>
        <v>8710.3879875000002</v>
      </c>
      <c r="C12" s="42">
        <f t="shared" si="0"/>
        <v>1742.0775974999999</v>
      </c>
      <c r="D12" s="42">
        <f t="shared" si="11"/>
        <v>1456.5470625</v>
      </c>
      <c r="E12" s="42">
        <f t="shared" si="1"/>
        <v>720.90000000000009</v>
      </c>
      <c r="F12" s="46">
        <f t="shared" si="2"/>
        <v>12629.912647499999</v>
      </c>
      <c r="G12" s="30">
        <f t="shared" si="3"/>
        <v>94.724344856249999</v>
      </c>
      <c r="H12" s="64">
        <f t="shared" si="4"/>
        <v>126.29912647499999</v>
      </c>
      <c r="I12" s="16"/>
      <c r="J12" s="35">
        <v>5</v>
      </c>
      <c r="K12" s="29">
        <f t="shared" si="12"/>
        <v>8573.3899875000006</v>
      </c>
      <c r="L12" s="42">
        <f t="shared" si="5"/>
        <v>1714.6779974999999</v>
      </c>
      <c r="M12" s="42">
        <f t="shared" si="13"/>
        <v>1431.4114125000001</v>
      </c>
      <c r="N12" s="42">
        <f t="shared" si="6"/>
        <v>720.90000000000009</v>
      </c>
      <c r="O12" s="46">
        <f t="shared" si="7"/>
        <v>12440.379397500001</v>
      </c>
      <c r="P12" s="30">
        <f t="shared" si="8"/>
        <v>93.302845481250017</v>
      </c>
      <c r="Q12" s="64">
        <f t="shared" si="9"/>
        <v>124.40379397500001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10"/>
        <v>8831.928285</v>
      </c>
      <c r="C13" s="42">
        <f t="shared" si="0"/>
        <v>1766.385657</v>
      </c>
      <c r="D13" s="42">
        <f t="shared" si="11"/>
        <v>1476.870975</v>
      </c>
      <c r="E13" s="42">
        <f t="shared" si="1"/>
        <v>720.90000000000009</v>
      </c>
      <c r="F13" s="46">
        <f t="shared" si="2"/>
        <v>12796.084917</v>
      </c>
      <c r="G13" s="30">
        <f t="shared" si="3"/>
        <v>95.970636877499999</v>
      </c>
      <c r="H13" s="64">
        <f t="shared" si="4"/>
        <v>127.96084917</v>
      </c>
      <c r="I13" s="16"/>
      <c r="J13" s="35">
        <v>6</v>
      </c>
      <c r="K13" s="29">
        <f t="shared" si="12"/>
        <v>8693.0186850000009</v>
      </c>
      <c r="L13" s="42">
        <f t="shared" si="5"/>
        <v>1738.6037370000004</v>
      </c>
      <c r="M13" s="42">
        <f t="shared" si="13"/>
        <v>1451.3845950000002</v>
      </c>
      <c r="N13" s="42">
        <f t="shared" si="6"/>
        <v>720.90000000000009</v>
      </c>
      <c r="O13" s="46">
        <f t="shared" si="7"/>
        <v>12603.907017</v>
      </c>
      <c r="P13" s="30">
        <f t="shared" si="8"/>
        <v>94.529302627500002</v>
      </c>
      <c r="Q13" s="64">
        <f t="shared" si="9"/>
        <v>126.03907017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10"/>
        <v>8953.4685824999997</v>
      </c>
      <c r="C14" s="42">
        <f t="shared" si="0"/>
        <v>1790.6937164999999</v>
      </c>
      <c r="D14" s="42">
        <f t="shared" si="11"/>
        <v>1497.1948875</v>
      </c>
      <c r="E14" s="42">
        <f t="shared" si="1"/>
        <v>720.90000000000009</v>
      </c>
      <c r="F14" s="46">
        <f t="shared" si="2"/>
        <v>12962.257186499999</v>
      </c>
      <c r="G14" s="30">
        <f t="shared" si="3"/>
        <v>97.216928898749998</v>
      </c>
      <c r="H14" s="64">
        <f t="shared" si="4"/>
        <v>129.622571865</v>
      </c>
      <c r="I14" s="16"/>
      <c r="J14" s="35">
        <v>7</v>
      </c>
      <c r="K14" s="29">
        <f t="shared" si="12"/>
        <v>8812.6473825000012</v>
      </c>
      <c r="L14" s="42">
        <f t="shared" si="5"/>
        <v>1762.5294765000001</v>
      </c>
      <c r="M14" s="42">
        <f t="shared" si="13"/>
        <v>1471.3577775000001</v>
      </c>
      <c r="N14" s="42">
        <f t="shared" si="6"/>
        <v>720.90000000000009</v>
      </c>
      <c r="O14" s="46">
        <f t="shared" si="7"/>
        <v>12767.4346365</v>
      </c>
      <c r="P14" s="30">
        <f t="shared" si="8"/>
        <v>95.75575977375</v>
      </c>
      <c r="Q14" s="64">
        <f t="shared" si="9"/>
        <v>127.67434636500001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10"/>
        <v>9075.0088799999994</v>
      </c>
      <c r="C15" s="42">
        <f t="shared" si="0"/>
        <v>1815.0017760000001</v>
      </c>
      <c r="D15" s="42">
        <f t="shared" si="11"/>
        <v>1517.5188000000001</v>
      </c>
      <c r="E15" s="42">
        <f t="shared" si="1"/>
        <v>720.90000000000009</v>
      </c>
      <c r="F15" s="46">
        <f t="shared" si="2"/>
        <v>13128.429455999998</v>
      </c>
      <c r="G15" s="30">
        <f t="shared" si="3"/>
        <v>98.463220919999983</v>
      </c>
      <c r="H15" s="64">
        <f t="shared" si="4"/>
        <v>131.28429455999998</v>
      </c>
      <c r="I15" s="16"/>
      <c r="J15" s="35">
        <v>8</v>
      </c>
      <c r="K15" s="29">
        <f t="shared" si="12"/>
        <v>8932.2760800000015</v>
      </c>
      <c r="L15" s="42">
        <f t="shared" si="5"/>
        <v>1786.4552160000003</v>
      </c>
      <c r="M15" s="42">
        <f t="shared" si="13"/>
        <v>1491.3309600000002</v>
      </c>
      <c r="N15" s="42">
        <f t="shared" si="6"/>
        <v>720.90000000000009</v>
      </c>
      <c r="O15" s="46">
        <f t="shared" si="7"/>
        <v>12930.962256000001</v>
      </c>
      <c r="P15" s="30">
        <f t="shared" si="8"/>
        <v>96.982216920000013</v>
      </c>
      <c r="Q15" s="64">
        <f t="shared" si="9"/>
        <v>129.30962256000001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10"/>
        <v>9196.5491774999991</v>
      </c>
      <c r="C16" s="42">
        <f t="shared" si="0"/>
        <v>1839.3098354999997</v>
      </c>
      <c r="D16" s="42">
        <f t="shared" si="11"/>
        <v>1537.8427125000001</v>
      </c>
      <c r="E16" s="42">
        <f t="shared" si="1"/>
        <v>720.90000000000009</v>
      </c>
      <c r="F16" s="46">
        <f t="shared" si="2"/>
        <v>13294.601725499999</v>
      </c>
      <c r="G16" s="30">
        <f t="shared" si="3"/>
        <v>99.709512941249983</v>
      </c>
      <c r="H16" s="64">
        <f t="shared" si="4"/>
        <v>132.94601725499999</v>
      </c>
      <c r="I16" s="16"/>
      <c r="J16" s="35">
        <v>9</v>
      </c>
      <c r="K16" s="29">
        <f t="shared" si="12"/>
        <v>9051.9047775000017</v>
      </c>
      <c r="L16" s="42">
        <f t="shared" si="5"/>
        <v>1810.3809555000003</v>
      </c>
      <c r="M16" s="42">
        <f t="shared" si="13"/>
        <v>1511.3041425000001</v>
      </c>
      <c r="N16" s="42">
        <f t="shared" si="6"/>
        <v>720.90000000000009</v>
      </c>
      <c r="O16" s="46">
        <f t="shared" si="7"/>
        <v>13094.489875500001</v>
      </c>
      <c r="P16" s="30">
        <f t="shared" si="8"/>
        <v>98.208674066250012</v>
      </c>
      <c r="Q16" s="64">
        <f t="shared" si="9"/>
        <v>130.94489875500003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10"/>
        <v>9318.0894750000007</v>
      </c>
      <c r="C17" s="42">
        <f t="shared" si="0"/>
        <v>1863.6178950000001</v>
      </c>
      <c r="D17" s="42">
        <f t="shared" si="11"/>
        <v>1558.1666250000001</v>
      </c>
      <c r="E17" s="42">
        <f t="shared" si="1"/>
        <v>720.90000000000009</v>
      </c>
      <c r="F17" s="46">
        <f t="shared" si="2"/>
        <v>13460.773995</v>
      </c>
      <c r="G17" s="30">
        <f t="shared" si="3"/>
        <v>100.9558049625</v>
      </c>
      <c r="H17" s="64">
        <f t="shared" si="4"/>
        <v>134.60773995</v>
      </c>
      <c r="I17" s="16"/>
      <c r="J17" s="35">
        <v>10</v>
      </c>
      <c r="K17" s="29">
        <f t="shared" si="12"/>
        <v>9171.533475000002</v>
      </c>
      <c r="L17" s="42">
        <f t="shared" si="5"/>
        <v>1834.3066950000004</v>
      </c>
      <c r="M17" s="42">
        <f t="shared" si="13"/>
        <v>1531.2773250000002</v>
      </c>
      <c r="N17" s="42">
        <f t="shared" si="6"/>
        <v>720.90000000000009</v>
      </c>
      <c r="O17" s="46">
        <f t="shared" si="7"/>
        <v>13258.017495000004</v>
      </c>
      <c r="P17" s="30">
        <f t="shared" si="8"/>
        <v>99.435131212500039</v>
      </c>
      <c r="Q17" s="64">
        <f t="shared" si="9"/>
        <v>132.58017495000004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10"/>
        <v>9439.6297725000004</v>
      </c>
      <c r="C18" s="42">
        <f t="shared" si="0"/>
        <v>1887.9259545000002</v>
      </c>
      <c r="D18" s="42">
        <f t="shared" si="11"/>
        <v>1578.4905375000001</v>
      </c>
      <c r="E18" s="42">
        <f t="shared" si="1"/>
        <v>720.90000000000009</v>
      </c>
      <c r="F18" s="46">
        <f t="shared" si="2"/>
        <v>13626.9462645</v>
      </c>
      <c r="G18" s="30">
        <f t="shared" si="3"/>
        <v>102.20209698375001</v>
      </c>
      <c r="H18" s="64">
        <f t="shared" si="4"/>
        <v>136.269462645</v>
      </c>
      <c r="I18" s="16"/>
      <c r="J18" s="35">
        <v>11</v>
      </c>
      <c r="K18" s="29">
        <f t="shared" si="12"/>
        <v>9291.1621725000005</v>
      </c>
      <c r="L18" s="42">
        <f t="shared" si="5"/>
        <v>1858.2324345000002</v>
      </c>
      <c r="M18" s="42">
        <f t="shared" si="13"/>
        <v>1551.2505075000001</v>
      </c>
      <c r="N18" s="42">
        <f t="shared" si="6"/>
        <v>720.90000000000009</v>
      </c>
      <c r="O18" s="46">
        <f t="shared" si="7"/>
        <v>13421.545114500001</v>
      </c>
      <c r="P18" s="30">
        <f t="shared" si="8"/>
        <v>100.66158835875001</v>
      </c>
      <c r="Q18" s="64">
        <f t="shared" si="9"/>
        <v>134.215451145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10"/>
        <v>9561.1700700000001</v>
      </c>
      <c r="C19" s="42">
        <f t="shared" si="0"/>
        <v>1912.2340140000001</v>
      </c>
      <c r="D19" s="42">
        <f t="shared" si="11"/>
        <v>1598.8144500000001</v>
      </c>
      <c r="E19" s="42">
        <f t="shared" si="1"/>
        <v>720.90000000000009</v>
      </c>
      <c r="F19" s="46">
        <f t="shared" si="2"/>
        <v>13793.118533999999</v>
      </c>
      <c r="G19" s="30">
        <f t="shared" si="3"/>
        <v>103.448389005</v>
      </c>
      <c r="H19" s="64">
        <f t="shared" si="4"/>
        <v>137.93118533999998</v>
      </c>
      <c r="I19" s="16"/>
      <c r="J19" s="35">
        <v>12</v>
      </c>
      <c r="K19" s="29">
        <f t="shared" si="12"/>
        <v>9410.7908700000007</v>
      </c>
      <c r="L19" s="42">
        <f t="shared" si="5"/>
        <v>1882.1581739999999</v>
      </c>
      <c r="M19" s="42">
        <f t="shared" si="13"/>
        <v>1571.2236900000003</v>
      </c>
      <c r="N19" s="42">
        <f t="shared" si="6"/>
        <v>720.90000000000009</v>
      </c>
      <c r="O19" s="46">
        <f t="shared" si="7"/>
        <v>13585.072734000001</v>
      </c>
      <c r="P19" s="30">
        <f t="shared" si="8"/>
        <v>101.88804550500001</v>
      </c>
      <c r="Q19" s="64">
        <f t="shared" si="9"/>
        <v>135.85072734000002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10"/>
        <v>9682.7103674999998</v>
      </c>
      <c r="C20" s="42">
        <f t="shared" si="0"/>
        <v>1936.5420734999998</v>
      </c>
      <c r="D20" s="42">
        <f t="shared" si="11"/>
        <v>1619.1383624999999</v>
      </c>
      <c r="E20" s="42">
        <f t="shared" si="1"/>
        <v>720.90000000000009</v>
      </c>
      <c r="F20" s="46">
        <f t="shared" si="2"/>
        <v>13959.2908035</v>
      </c>
      <c r="G20" s="30">
        <f t="shared" si="3"/>
        <v>104.69468102625</v>
      </c>
      <c r="H20" s="64">
        <f t="shared" si="4"/>
        <v>139.59290803499999</v>
      </c>
      <c r="I20" s="16"/>
      <c r="J20" s="35">
        <v>13</v>
      </c>
      <c r="K20" s="29">
        <f t="shared" si="12"/>
        <v>9530.419567500001</v>
      </c>
      <c r="L20" s="42">
        <f t="shared" si="5"/>
        <v>1906.0839135000001</v>
      </c>
      <c r="M20" s="42">
        <f t="shared" si="13"/>
        <v>1591.1968725000002</v>
      </c>
      <c r="N20" s="42">
        <f t="shared" si="6"/>
        <v>720.90000000000009</v>
      </c>
      <c r="O20" s="46">
        <f t="shared" si="7"/>
        <v>13748.600353500002</v>
      </c>
      <c r="P20" s="30">
        <f t="shared" si="8"/>
        <v>103.11450265125001</v>
      </c>
      <c r="Q20" s="64">
        <f t="shared" si="9"/>
        <v>137.48600353500001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10"/>
        <v>9804.2506649999996</v>
      </c>
      <c r="C21" s="42">
        <f t="shared" si="0"/>
        <v>1960.8501329999999</v>
      </c>
      <c r="D21" s="42">
        <f t="shared" si="11"/>
        <v>1639.4622749999999</v>
      </c>
      <c r="E21" s="42">
        <f t="shared" si="1"/>
        <v>720.90000000000009</v>
      </c>
      <c r="F21" s="46">
        <f t="shared" si="2"/>
        <v>14125.463072999999</v>
      </c>
      <c r="G21" s="30">
        <f t="shared" si="3"/>
        <v>105.94097304749999</v>
      </c>
      <c r="H21" s="64">
        <f t="shared" si="4"/>
        <v>141.25463073</v>
      </c>
      <c r="I21" s="16"/>
      <c r="J21" s="35">
        <v>14</v>
      </c>
      <c r="K21" s="29">
        <f t="shared" si="12"/>
        <v>9650.0482650000013</v>
      </c>
      <c r="L21" s="42">
        <f t="shared" si="5"/>
        <v>1930.0096530000003</v>
      </c>
      <c r="M21" s="42">
        <f t="shared" si="13"/>
        <v>1611.1700550000003</v>
      </c>
      <c r="N21" s="42">
        <f t="shared" si="6"/>
        <v>720.90000000000009</v>
      </c>
      <c r="O21" s="46">
        <f t="shared" si="7"/>
        <v>13912.127973000002</v>
      </c>
      <c r="P21" s="30">
        <f t="shared" si="8"/>
        <v>104.34095979750002</v>
      </c>
      <c r="Q21" s="64">
        <f t="shared" si="9"/>
        <v>139.12127973000003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10"/>
        <v>9925.7909624999993</v>
      </c>
      <c r="C22" s="42">
        <f t="shared" si="0"/>
        <v>1985.1581925</v>
      </c>
      <c r="D22" s="42">
        <f t="shared" si="11"/>
        <v>1659.7861874999999</v>
      </c>
      <c r="E22" s="42">
        <f t="shared" si="1"/>
        <v>720.90000000000009</v>
      </c>
      <c r="F22" s="46">
        <f t="shared" si="2"/>
        <v>14291.635342499998</v>
      </c>
      <c r="G22" s="30">
        <f t="shared" si="3"/>
        <v>107.18726506874998</v>
      </c>
      <c r="H22" s="64">
        <f t="shared" si="4"/>
        <v>142.91635342499998</v>
      </c>
      <c r="I22" s="16"/>
      <c r="J22" s="35">
        <v>15</v>
      </c>
      <c r="K22" s="29">
        <f t="shared" si="12"/>
        <v>9769.6769625000015</v>
      </c>
      <c r="L22" s="42">
        <f t="shared" si="5"/>
        <v>1953.9353925000003</v>
      </c>
      <c r="M22" s="42">
        <f t="shared" si="13"/>
        <v>1631.1432375000002</v>
      </c>
      <c r="N22" s="42">
        <f t="shared" si="6"/>
        <v>720.90000000000009</v>
      </c>
      <c r="O22" s="46">
        <f t="shared" si="7"/>
        <v>14075.655592500001</v>
      </c>
      <c r="P22" s="30">
        <f t="shared" si="8"/>
        <v>105.56741694375</v>
      </c>
      <c r="Q22" s="64">
        <f t="shared" si="9"/>
        <v>140.75655592500001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10"/>
        <v>10047.331259999999</v>
      </c>
      <c r="C23" s="42">
        <f t="shared" si="0"/>
        <v>2009.4662519999997</v>
      </c>
      <c r="D23" s="42">
        <f t="shared" si="11"/>
        <v>1680.1100999999999</v>
      </c>
      <c r="E23" s="42">
        <f t="shared" si="1"/>
        <v>720.90000000000009</v>
      </c>
      <c r="F23" s="46">
        <f t="shared" si="2"/>
        <v>14457.807611999999</v>
      </c>
      <c r="G23" s="30">
        <f t="shared" si="3"/>
        <v>108.43355708999999</v>
      </c>
      <c r="H23" s="64">
        <f t="shared" si="4"/>
        <v>144.57807611999999</v>
      </c>
      <c r="I23" s="16"/>
      <c r="J23" s="35">
        <v>16</v>
      </c>
      <c r="K23" s="29">
        <f t="shared" si="12"/>
        <v>9889.3056600000018</v>
      </c>
      <c r="L23" s="42">
        <f t="shared" si="5"/>
        <v>1977.8611320000002</v>
      </c>
      <c r="M23" s="42">
        <f t="shared" si="13"/>
        <v>1651.1164200000003</v>
      </c>
      <c r="N23" s="42">
        <f t="shared" si="6"/>
        <v>720.90000000000009</v>
      </c>
      <c r="O23" s="46">
        <f t="shared" si="7"/>
        <v>14239.183212000002</v>
      </c>
      <c r="P23" s="30">
        <f t="shared" si="8"/>
        <v>106.79387409</v>
      </c>
      <c r="Q23" s="64">
        <f t="shared" si="9"/>
        <v>142.39183212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10"/>
        <v>10168.871557499999</v>
      </c>
      <c r="C24" s="42">
        <f t="shared" si="0"/>
        <v>2033.7743114999996</v>
      </c>
      <c r="D24" s="42">
        <f t="shared" si="11"/>
        <v>1700.4340124999999</v>
      </c>
      <c r="E24" s="42">
        <f t="shared" si="1"/>
        <v>720.90000000000009</v>
      </c>
      <c r="F24" s="46">
        <f t="shared" si="2"/>
        <v>14623.979881499998</v>
      </c>
      <c r="G24" s="30">
        <f t="shared" si="3"/>
        <v>109.67984911124998</v>
      </c>
      <c r="H24" s="64">
        <f t="shared" si="4"/>
        <v>146.23979881499997</v>
      </c>
      <c r="I24" s="16"/>
      <c r="J24" s="35">
        <v>17</v>
      </c>
      <c r="K24" s="29">
        <f t="shared" si="12"/>
        <v>10008.934357500002</v>
      </c>
      <c r="L24" s="42">
        <f t="shared" si="5"/>
        <v>2001.7868715000004</v>
      </c>
      <c r="M24" s="42">
        <f t="shared" si="13"/>
        <v>1671.0896025000002</v>
      </c>
      <c r="N24" s="42">
        <f t="shared" si="6"/>
        <v>720.90000000000009</v>
      </c>
      <c r="O24" s="46">
        <f t="shared" si="7"/>
        <v>14402.710831500002</v>
      </c>
      <c r="P24" s="30">
        <f t="shared" si="8"/>
        <v>108.02033123625002</v>
      </c>
      <c r="Q24" s="64">
        <f t="shared" si="9"/>
        <v>144.02710831500002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10"/>
        <v>10290.411855</v>
      </c>
      <c r="C25" s="42">
        <f t="shared" si="0"/>
        <v>2058.082371</v>
      </c>
      <c r="D25" s="42">
        <f t="shared" si="11"/>
        <v>1720.7579249999999</v>
      </c>
      <c r="E25" s="42">
        <f t="shared" si="1"/>
        <v>720.90000000000009</v>
      </c>
      <c r="F25" s="46">
        <f t="shared" si="2"/>
        <v>14790.152151</v>
      </c>
      <c r="G25" s="30">
        <f t="shared" si="3"/>
        <v>110.92614113250001</v>
      </c>
      <c r="H25" s="64">
        <f t="shared" si="4"/>
        <v>147.90152151000001</v>
      </c>
      <c r="I25" s="16"/>
      <c r="J25" s="35">
        <v>18</v>
      </c>
      <c r="K25" s="29">
        <f t="shared" si="12"/>
        <v>10128.563055000002</v>
      </c>
      <c r="L25" s="42">
        <f t="shared" si="5"/>
        <v>2025.7126110000006</v>
      </c>
      <c r="M25" s="42">
        <f t="shared" si="13"/>
        <v>1691.0627850000003</v>
      </c>
      <c r="N25" s="42">
        <f t="shared" si="6"/>
        <v>720.90000000000009</v>
      </c>
      <c r="O25" s="46">
        <f t="shared" si="7"/>
        <v>14566.238451000003</v>
      </c>
      <c r="P25" s="30">
        <f t="shared" si="8"/>
        <v>109.24678838250003</v>
      </c>
      <c r="Q25" s="64">
        <f t="shared" si="9"/>
        <v>145.66238451000004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10"/>
        <v>10411.9521525</v>
      </c>
      <c r="C26" s="42">
        <f t="shared" si="0"/>
        <v>2082.3904305000001</v>
      </c>
      <c r="D26" s="42">
        <f t="shared" si="11"/>
        <v>1741.0818374999999</v>
      </c>
      <c r="E26" s="42">
        <f t="shared" si="1"/>
        <v>720.90000000000009</v>
      </c>
      <c r="F26" s="46">
        <f t="shared" si="2"/>
        <v>14956.324420499999</v>
      </c>
      <c r="G26" s="30">
        <f t="shared" si="3"/>
        <v>112.17243315374999</v>
      </c>
      <c r="H26" s="64">
        <f t="shared" si="4"/>
        <v>149.56324420499999</v>
      </c>
      <c r="I26" s="16"/>
      <c r="J26" s="35">
        <v>19</v>
      </c>
      <c r="K26" s="29">
        <f t="shared" si="12"/>
        <v>10248.191752500001</v>
      </c>
      <c r="L26" s="42">
        <f t="shared" si="5"/>
        <v>2049.6383505000003</v>
      </c>
      <c r="M26" s="42">
        <f t="shared" si="13"/>
        <v>1711.0359675000002</v>
      </c>
      <c r="N26" s="42">
        <f t="shared" si="6"/>
        <v>720.90000000000009</v>
      </c>
      <c r="O26" s="46">
        <f t="shared" si="7"/>
        <v>14729.7660705</v>
      </c>
      <c r="P26" s="30">
        <f t="shared" si="8"/>
        <v>110.47324552875</v>
      </c>
      <c r="Q26" s="64">
        <f t="shared" si="9"/>
        <v>147.297660705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10"/>
        <v>10533.49245</v>
      </c>
      <c r="C27" s="42">
        <f t="shared" si="0"/>
        <v>2106.6984899999998</v>
      </c>
      <c r="D27" s="42">
        <f t="shared" si="11"/>
        <v>1761.4057499999999</v>
      </c>
      <c r="E27" s="42">
        <f t="shared" si="1"/>
        <v>720.90000000000009</v>
      </c>
      <c r="F27" s="46">
        <f t="shared" si="2"/>
        <v>15122.49669</v>
      </c>
      <c r="G27" s="30">
        <f t="shared" si="3"/>
        <v>113.41872517499999</v>
      </c>
      <c r="H27" s="64">
        <f t="shared" si="4"/>
        <v>151.2249669</v>
      </c>
      <c r="I27" s="16"/>
      <c r="J27" s="35">
        <v>20</v>
      </c>
      <c r="K27" s="29">
        <f t="shared" si="12"/>
        <v>10367.820450000001</v>
      </c>
      <c r="L27" s="42">
        <f t="shared" si="5"/>
        <v>2073.5640900000003</v>
      </c>
      <c r="M27" s="42">
        <f t="shared" si="13"/>
        <v>1731.0091500000003</v>
      </c>
      <c r="N27" s="42">
        <f t="shared" si="6"/>
        <v>720.90000000000009</v>
      </c>
      <c r="O27" s="46">
        <f t="shared" si="7"/>
        <v>14893.29369</v>
      </c>
      <c r="P27" s="30">
        <f t="shared" si="8"/>
        <v>111.69970267500001</v>
      </c>
      <c r="Q27" s="64">
        <f t="shared" si="9"/>
        <v>148.93293690000002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10"/>
        <v>10655.032747499999</v>
      </c>
      <c r="C28" s="42">
        <f t="shared" si="0"/>
        <v>2131.0065494999999</v>
      </c>
      <c r="D28" s="42">
        <f t="shared" si="11"/>
        <v>1781.7296624999999</v>
      </c>
      <c r="E28" s="42">
        <f t="shared" si="1"/>
        <v>720.90000000000009</v>
      </c>
      <c r="F28" s="46">
        <f t="shared" si="2"/>
        <v>15288.668959499999</v>
      </c>
      <c r="G28" s="30">
        <f t="shared" si="3"/>
        <v>114.66501719624998</v>
      </c>
      <c r="H28" s="64">
        <f t="shared" si="4"/>
        <v>152.88668959499998</v>
      </c>
      <c r="I28" s="16"/>
      <c r="J28" s="35">
        <v>21</v>
      </c>
      <c r="K28" s="29">
        <f t="shared" si="12"/>
        <v>10487.449147500001</v>
      </c>
      <c r="L28" s="42">
        <f t="shared" si="5"/>
        <v>2097.4898295000003</v>
      </c>
      <c r="M28" s="42">
        <f t="shared" si="13"/>
        <v>1750.9823325000002</v>
      </c>
      <c r="N28" s="42">
        <f t="shared" si="6"/>
        <v>720.90000000000009</v>
      </c>
      <c r="O28" s="46">
        <f t="shared" si="7"/>
        <v>15056.821309500001</v>
      </c>
      <c r="P28" s="30">
        <f t="shared" si="8"/>
        <v>112.92615982125</v>
      </c>
      <c r="Q28" s="64">
        <f t="shared" si="9"/>
        <v>150.568213095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10"/>
        <v>10776.573044999999</v>
      </c>
      <c r="C29" s="42">
        <f t="shared" si="0"/>
        <v>2155.3146089999996</v>
      </c>
      <c r="D29" s="42">
        <f t="shared" si="11"/>
        <v>1802.0535749999999</v>
      </c>
      <c r="E29" s="42">
        <f t="shared" si="1"/>
        <v>720.90000000000009</v>
      </c>
      <c r="F29" s="46">
        <f t="shared" si="2"/>
        <v>15454.841228999998</v>
      </c>
      <c r="G29" s="30">
        <f t="shared" si="3"/>
        <v>115.91130921749999</v>
      </c>
      <c r="H29" s="64">
        <f t="shared" si="4"/>
        <v>154.54841228999999</v>
      </c>
      <c r="I29" s="16"/>
      <c r="J29" s="35">
        <v>22</v>
      </c>
      <c r="K29" s="29">
        <f t="shared" si="12"/>
        <v>10607.077845000002</v>
      </c>
      <c r="L29" s="42">
        <f t="shared" si="5"/>
        <v>2121.4155690000002</v>
      </c>
      <c r="M29" s="42">
        <f t="shared" si="13"/>
        <v>1770.9555150000003</v>
      </c>
      <c r="N29" s="42">
        <f t="shared" si="6"/>
        <v>720.90000000000009</v>
      </c>
      <c r="O29" s="46">
        <f t="shared" si="7"/>
        <v>15220.348929000002</v>
      </c>
      <c r="P29" s="30">
        <f t="shared" si="8"/>
        <v>114.15261696750002</v>
      </c>
      <c r="Q29" s="64">
        <f t="shared" si="9"/>
        <v>152.20348929000002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10"/>
        <v>10898.113342500001</v>
      </c>
      <c r="C30" s="42">
        <f t="shared" si="0"/>
        <v>2179.6226685000001</v>
      </c>
      <c r="D30" s="42">
        <f t="shared" si="11"/>
        <v>1822.3774874999999</v>
      </c>
      <c r="E30" s="42">
        <f t="shared" si="1"/>
        <v>720.90000000000009</v>
      </c>
      <c r="F30" s="46">
        <f t="shared" si="2"/>
        <v>15621.0134985</v>
      </c>
      <c r="G30" s="30">
        <f t="shared" si="3"/>
        <v>117.15760123875</v>
      </c>
      <c r="H30" s="64">
        <f t="shared" si="4"/>
        <v>156.210134985</v>
      </c>
      <c r="I30" s="16"/>
      <c r="J30" s="35">
        <v>23</v>
      </c>
      <c r="K30" s="29">
        <f t="shared" si="12"/>
        <v>10726.706542500002</v>
      </c>
      <c r="L30" s="42">
        <f t="shared" si="5"/>
        <v>2145.3413085000007</v>
      </c>
      <c r="M30" s="42">
        <f t="shared" si="13"/>
        <v>1790.9286975000002</v>
      </c>
      <c r="N30" s="42">
        <f t="shared" si="6"/>
        <v>720.90000000000009</v>
      </c>
      <c r="O30" s="46">
        <f t="shared" si="7"/>
        <v>15383.876548500002</v>
      </c>
      <c r="P30" s="30">
        <f t="shared" si="8"/>
        <v>115.37907411375001</v>
      </c>
      <c r="Q30" s="64">
        <f t="shared" si="9"/>
        <v>153.83876548500001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10"/>
        <v>11019.65364</v>
      </c>
      <c r="C31" s="42">
        <f t="shared" si="0"/>
        <v>2203.9307280000003</v>
      </c>
      <c r="D31" s="42">
        <f t="shared" si="11"/>
        <v>1842.7013999999999</v>
      </c>
      <c r="E31" s="42">
        <f t="shared" si="1"/>
        <v>720.90000000000009</v>
      </c>
      <c r="F31" s="46">
        <f t="shared" si="2"/>
        <v>15787.185767999999</v>
      </c>
      <c r="G31" s="30">
        <f t="shared" si="3"/>
        <v>118.40389326</v>
      </c>
      <c r="H31" s="64">
        <f t="shared" si="4"/>
        <v>157.87185768000001</v>
      </c>
      <c r="I31" s="16"/>
      <c r="J31" s="35">
        <v>24</v>
      </c>
      <c r="K31" s="29">
        <f t="shared" si="12"/>
        <v>10846.33524</v>
      </c>
      <c r="L31" s="42">
        <f t="shared" si="5"/>
        <v>2169.2670480000002</v>
      </c>
      <c r="M31" s="42">
        <f t="shared" si="13"/>
        <v>1810.9018800000003</v>
      </c>
      <c r="N31" s="42">
        <f t="shared" si="6"/>
        <v>720.90000000000009</v>
      </c>
      <c r="O31" s="46">
        <f t="shared" si="7"/>
        <v>15547.404167999999</v>
      </c>
      <c r="P31" s="30">
        <f t="shared" si="8"/>
        <v>116.60553125999999</v>
      </c>
      <c r="Q31" s="64">
        <f t="shared" si="9"/>
        <v>155.47404168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10"/>
        <v>11141.1939375</v>
      </c>
      <c r="C32" s="66">
        <f t="shared" si="0"/>
        <v>2228.2387874999999</v>
      </c>
      <c r="D32" s="66">
        <f t="shared" si="11"/>
        <v>1863.0253124999999</v>
      </c>
      <c r="E32" s="66">
        <f t="shared" si="1"/>
        <v>720.90000000000009</v>
      </c>
      <c r="F32" s="72">
        <f t="shared" si="2"/>
        <v>15953.3580375</v>
      </c>
      <c r="G32" s="33">
        <f t="shared" si="3"/>
        <v>119.65018528125</v>
      </c>
      <c r="H32" s="65">
        <f t="shared" si="4"/>
        <v>159.53358037500001</v>
      </c>
      <c r="I32" s="16"/>
      <c r="J32" s="36">
        <v>25</v>
      </c>
      <c r="K32" s="32">
        <f t="shared" si="12"/>
        <v>10965.963937500001</v>
      </c>
      <c r="L32" s="66">
        <f t="shared" si="5"/>
        <v>2193.1927875000001</v>
      </c>
      <c r="M32" s="66">
        <f t="shared" si="13"/>
        <v>1830.8750625000002</v>
      </c>
      <c r="N32" s="66">
        <f t="shared" si="6"/>
        <v>720.90000000000009</v>
      </c>
      <c r="O32" s="72">
        <f t="shared" si="7"/>
        <v>15710.9317875</v>
      </c>
      <c r="P32" s="33">
        <f t="shared" si="8"/>
        <v>117.83198840624999</v>
      </c>
      <c r="Q32" s="65">
        <f t="shared" si="9"/>
        <v>157.10931787499999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C33" s="67">
        <f>B33*19.05%</f>
        <v>0</v>
      </c>
      <c r="F33" s="7"/>
      <c r="G33" s="7"/>
      <c r="H33" s="7"/>
      <c r="L33" s="67">
        <f t="shared" ref="L33:L34" si="14">K33*19.042%</f>
        <v>0</v>
      </c>
      <c r="M33" s="67">
        <f t="shared" ref="M33:M34" si="15">(K33+L33)*19.9934%</f>
        <v>0</v>
      </c>
      <c r="N33" s="67">
        <f>K33*21.2122%</f>
        <v>0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C34" s="29">
        <f>B34*19.05%</f>
        <v>0</v>
      </c>
      <c r="F34" s="7"/>
      <c r="G34" s="7"/>
      <c r="H34" s="7"/>
      <c r="L34" s="29">
        <f t="shared" si="14"/>
        <v>0</v>
      </c>
      <c r="M34" s="29">
        <f t="shared" si="15"/>
        <v>0</v>
      </c>
      <c r="N34" s="29">
        <f>K34*21.2122%</f>
        <v>0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12"/>
      <c r="B35" s="112"/>
      <c r="C35" s="112"/>
      <c r="D35" s="112"/>
      <c r="E35" s="112"/>
      <c r="F35" s="112"/>
      <c r="G35" s="56"/>
      <c r="H35" s="56"/>
      <c r="J35" s="112"/>
      <c r="K35" s="112"/>
      <c r="L35" s="112"/>
      <c r="M35" s="112"/>
      <c r="N35" s="112"/>
      <c r="O35" s="112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mergeCells count="2">
    <mergeCell ref="A35:F35"/>
    <mergeCell ref="J35:O35"/>
  </mergeCells>
  <phoneticPr fontId="14" type="noConversion"/>
  <printOptions horizontalCentered="1"/>
  <pageMargins left="0.47244094488188981" right="0.47244094488188981" top="0.27559055118110237" bottom="0.98425196850393704" header="0.15748031496062992" footer="0"/>
  <pageSetup paperSize="5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Interior tapa</vt:lpstr>
      <vt:lpstr>Tapa</vt:lpstr>
      <vt:lpstr>Maq.A- CH.Aut-Maq B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Hoja1</vt:lpstr>
      <vt:lpstr>'Interior tapa'!Área_de_impresión</vt:lpstr>
      <vt:lpstr>'Maq.A- CH.Aut-Maq B'!Área_de_impresión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STIHMPRA</cp:lastModifiedBy>
  <cp:lastPrinted>2015-02-11T19:42:33Z</cp:lastPrinted>
  <dcterms:created xsi:type="dcterms:W3CDTF">2003-01-23T19:18:47Z</dcterms:created>
  <dcterms:modified xsi:type="dcterms:W3CDTF">2015-02-11T19:42:41Z</dcterms:modified>
</cp:coreProperties>
</file>